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lasol-my.sharepoint.com/personal/mervi_karppanen_sulasol_fi/Documents/Taloushallinto/SKML/2019/"/>
    </mc:Choice>
  </mc:AlternateContent>
  <xr:revisionPtr revIDLastSave="1" documentId="8_{784E18BF-E30F-4B5F-B795-E93E41322AE8}" xr6:coauthVersionLast="45" xr6:coauthVersionMax="45" xr10:uidLastSave="{44E4C55D-144B-4529-9A76-5CAC73037640}"/>
  <bookViews>
    <workbookView xWindow="-120" yWindow="-120" windowWidth="29040" windowHeight="15840" xr2:uid="{00000000-000D-0000-FFFF-FFFF00000000}"/>
  </bookViews>
  <sheets>
    <sheet name="Otsikko" sheetId="1" r:id="rId1"/>
    <sheet name="Sisältö" sheetId="11" r:id="rId2"/>
    <sheet name="tuloslaskelma" sheetId="13" r:id="rId3"/>
    <sheet name="tase" sheetId="12" r:id="rId4"/>
    <sheet name="Liitetiedot" sheetId="5" r:id="rId5"/>
    <sheet name="Allekirjoitukset" sheetId="6" r:id="rId6"/>
    <sheet name="Luettelo" sheetId="16" r:id="rId7"/>
    <sheet name="Tase-erittelyt" sheetId="8" r:id="rId8"/>
    <sheet name="Tilikohtainen tuloslaskelma" sheetId="15" r:id="rId9"/>
    <sheet name="Tilikohtainen tase" sheetId="14" r:id="rId10"/>
  </sheets>
  <definedNames>
    <definedName name="_xlnm.Print_Area" localSheetId="4">Liitetiedot!$A$1:$I$36</definedName>
    <definedName name="_xlnm.Print_Area" localSheetId="3">tase!$A$1:$K$41</definedName>
    <definedName name="_xlnm.Print_Area" localSheetId="7">'Tase-erittelyt'!$A$1:$J$89</definedName>
    <definedName name="_xlnm.Print_Area" localSheetId="8">'Tilikohtainen tuloslaskelma'!$A$1:$F$145</definedName>
    <definedName name="_xlnm.Print_Area" localSheetId="2">tuloslaskelma!$B$1:$G$147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8" l="1"/>
  <c r="G29" i="12"/>
  <c r="H72" i="8"/>
  <c r="H30" i="8"/>
  <c r="H53" i="8" l="1"/>
  <c r="E136" i="13" l="1"/>
  <c r="E112" i="13"/>
  <c r="D103" i="13"/>
  <c r="D136" i="13"/>
  <c r="E147" i="13" l="1"/>
  <c r="D147" i="13"/>
  <c r="D41" i="13"/>
  <c r="D31" i="13"/>
  <c r="D123" i="13"/>
  <c r="E101" i="13"/>
  <c r="I40" i="12"/>
  <c r="G40" i="12"/>
  <c r="I23" i="12"/>
  <c r="D43" i="13" l="1"/>
  <c r="E134" i="13"/>
  <c r="E123" i="13"/>
  <c r="E124" i="13" s="1"/>
  <c r="E83" i="13"/>
  <c r="E43" i="13"/>
  <c r="E20" i="13"/>
  <c r="E103" i="13" s="1"/>
  <c r="E145" i="13" s="1"/>
  <c r="G76" i="8" l="1"/>
  <c r="G78" i="8"/>
  <c r="H80" i="8" l="1"/>
  <c r="G38" i="8"/>
  <c r="H42" i="8" s="1"/>
  <c r="H48" i="8"/>
  <c r="H16" i="8" l="1"/>
  <c r="H12" i="8"/>
  <c r="G23" i="12"/>
  <c r="D101" i="13"/>
  <c r="D83" i="13"/>
  <c r="D134" i="13"/>
  <c r="D20" i="13"/>
  <c r="D124" i="13"/>
  <c r="A4" i="11"/>
  <c r="H61" i="8"/>
  <c r="H55" i="8" l="1"/>
  <c r="D112" i="13"/>
  <c r="H85" i="8"/>
  <c r="XFD85" i="8" s="1"/>
  <c r="D145" i="13" l="1"/>
</calcChain>
</file>

<file path=xl/sharedStrings.xml><?xml version="1.0" encoding="utf-8"?>
<sst xmlns="http://schemas.openxmlformats.org/spreadsheetml/2006/main" count="611" uniqueCount="342">
  <si>
    <t>Tuloslaskelma</t>
  </si>
  <si>
    <t>Tase</t>
  </si>
  <si>
    <t>Liitetiedot</t>
  </si>
  <si>
    <t>Allekirjoitukset</t>
  </si>
  <si>
    <t>Tilinpäätösmerkintä</t>
  </si>
  <si>
    <t>Tase-erittelyt</t>
  </si>
  <si>
    <t>Tilikohtainen tuloslaskelma</t>
  </si>
  <si>
    <t>Tilikohtainen tase</t>
  </si>
  <si>
    <t>Tilikauden tositeaineisto on säilytettävä vähintään 6 vuotta sen</t>
  </si>
  <si>
    <t>vuoden lopusta, jonka aikana tilikausi on päättynyt.</t>
  </si>
  <si>
    <t>VARSINAINEN TOIMINTA</t>
  </si>
  <si>
    <t>Henkilöstökulut</t>
  </si>
  <si>
    <t>Muut kulut</t>
  </si>
  <si>
    <t>VARAINHANKINTA</t>
  </si>
  <si>
    <t>Tuotot</t>
  </si>
  <si>
    <t>Kulut</t>
  </si>
  <si>
    <t>Varaston muutos</t>
  </si>
  <si>
    <t xml:space="preserve"> </t>
  </si>
  <si>
    <t>Jäsenmaksut</t>
  </si>
  <si>
    <t>PYSYVÄT VASTAAVAT</t>
  </si>
  <si>
    <t>VAIHTUVAT VASTAAVAT</t>
  </si>
  <si>
    <t>Vaihto-omaisuus</t>
  </si>
  <si>
    <t>VASTAAVAA YHTEENSÄ</t>
  </si>
  <si>
    <t>VIERAS PÄÄOMA</t>
  </si>
  <si>
    <t>Muut velat</t>
  </si>
  <si>
    <t>Siirtovelat</t>
  </si>
  <si>
    <t>VASTATTAVAA YHTEENSÄ</t>
  </si>
  <si>
    <t>Rahat ja pankkisaamiset</t>
  </si>
  <si>
    <t>Palkat</t>
  </si>
  <si>
    <t>Pankki-, kassa- ja muistiotositteet</t>
  </si>
  <si>
    <t>Maksut</t>
  </si>
  <si>
    <t>Päiväkirja</t>
  </si>
  <si>
    <t>Pääkirja</t>
  </si>
  <si>
    <t>Ostoreskontra laskut</t>
  </si>
  <si>
    <t>KHT</t>
  </si>
  <si>
    <t>Vastaavaa yhteensä</t>
  </si>
  <si>
    <t>Oma pääoma</t>
  </si>
  <si>
    <t>Edellisten tilikausien voitto/tappio</t>
  </si>
  <si>
    <t>Vastattavaa yhteensä</t>
  </si>
  <si>
    <t>TASE</t>
  </si>
  <si>
    <t>Ostovelat (reskontralista)</t>
  </si>
  <si>
    <t>Toimistotarvikkeet</t>
  </si>
  <si>
    <t>Aineettomat hyödykkeet</t>
  </si>
  <si>
    <t>Aineelliset hyödykkeet</t>
  </si>
  <si>
    <t>Sijoitukset</t>
  </si>
  <si>
    <t>TILINPÄÄTÖSSIIRTOJEN KERTYMÄ</t>
  </si>
  <si>
    <t>SIJOITUS- JA RAHOITUSTOIMINTA</t>
  </si>
  <si>
    <t>Suomen Kirkkomusiikkiliitto ry</t>
  </si>
  <si>
    <t>Hietalahdenranta 13, 3.krs</t>
  </si>
  <si>
    <t>00180 Helsinki</t>
  </si>
  <si>
    <t>Y-tunnus: 0288860-5</t>
  </si>
  <si>
    <t>SUOMEN KIRKKOMUSIIKKILIITTO RY</t>
  </si>
  <si>
    <t>SISÄLTÖ</t>
  </si>
  <si>
    <t>VASTAAVAA</t>
  </si>
  <si>
    <t>Koneet ja kalusto</t>
  </si>
  <si>
    <t>Atk-ohjelmat</t>
  </si>
  <si>
    <t>Osuudet omistusyhteysyrityksistä</t>
  </si>
  <si>
    <t>Kiinteistöosakkeet</t>
  </si>
  <si>
    <t>Osake Tollinpolku 1 C</t>
  </si>
  <si>
    <t>Muut osakkeet ja osuudet</t>
  </si>
  <si>
    <t xml:space="preserve">Valmiit tuotteet  </t>
  </si>
  <si>
    <t>Lyhytaikaiset saamiset</t>
  </si>
  <si>
    <t>Myyntisaamiset jäsenistöltä</t>
  </si>
  <si>
    <t>Saamiset omistusyhteysyrityksiltä</t>
  </si>
  <si>
    <t>Muut saamiset muilta yhteisöltä</t>
  </si>
  <si>
    <t>VASTATTAVAA</t>
  </si>
  <si>
    <t>OMA TOIMINTAPÄÄOMA</t>
  </si>
  <si>
    <t>Yhdistyspääoma</t>
  </si>
  <si>
    <t>Edellisen tilikauden yli(ali)jäämä</t>
  </si>
  <si>
    <t>Tilikauden yli- tai alijäämä</t>
  </si>
  <si>
    <t>Ostovelat muille kuin omistusyht.</t>
  </si>
  <si>
    <t>Velat omistusyhteysyrityksille</t>
  </si>
  <si>
    <t>Siirtovelat muille kuin omistusyht.</t>
  </si>
  <si>
    <t>Toteutunut</t>
  </si>
  <si>
    <t>Palvelutoiminta</t>
  </si>
  <si>
    <t>Myynti merkit, lahja- ym. tarvikkeet</t>
  </si>
  <si>
    <t>Myynti nuotit</t>
  </si>
  <si>
    <t>Toimituskulut (alv 0 %)</t>
  </si>
  <si>
    <t>Ostokulut</t>
  </si>
  <si>
    <t>Ostot merkit, lahja- ym. Tarvikkeet</t>
  </si>
  <si>
    <t>Pakkaustarvikkeet ja postitus</t>
  </si>
  <si>
    <t>Palvelutoiminta yhteensä</t>
  </si>
  <si>
    <t>Liittotoiminta</t>
  </si>
  <si>
    <t>LH kokouspalkkiot</t>
  </si>
  <si>
    <t>LH puh.joht.palkkiot, ans.men.+pj:n korvaus</t>
  </si>
  <si>
    <t>Muut kokouspalkkiot</t>
  </si>
  <si>
    <t>Tyel</t>
  </si>
  <si>
    <t>Muut lakisääteiset maksut</t>
  </si>
  <si>
    <t>Työttömyysvakuutus</t>
  </si>
  <si>
    <t>Sosiaaliturvamaksu</t>
  </si>
  <si>
    <t>Tapaturma- ja ryhmähenkivak.maksu</t>
  </si>
  <si>
    <t>Henkilöstökulut yhteensä</t>
  </si>
  <si>
    <t>Poistot</t>
  </si>
  <si>
    <t>Matkakulut ja päivärahat toimihenkilöt</t>
  </si>
  <si>
    <t>Majoituskulut toimihenkilöt</t>
  </si>
  <si>
    <t>Henkilökunnan työterveys</t>
  </si>
  <si>
    <t>Henkilökunnan liikunta ja virkistys</t>
  </si>
  <si>
    <t>Muut henk. sos. menot</t>
  </si>
  <si>
    <t>LH matkakulut ja päivärahat</t>
  </si>
  <si>
    <t>LH majoituskulut</t>
  </si>
  <si>
    <t>LH muut kulut</t>
  </si>
  <si>
    <t>Muut kokouskulut</t>
  </si>
  <si>
    <t>Muut matka- ja päivärahat</t>
  </si>
  <si>
    <t>Tilintarkastuspalkkiot</t>
  </si>
  <si>
    <t>Kouluttaja- ja asiantuntijapalkkiot</t>
  </si>
  <si>
    <t>Puh.joht.- ja sihteerikoulutus</t>
  </si>
  <si>
    <t>Virikkeitä uuteen kirkkomusiik</t>
  </si>
  <si>
    <t>Koulutuskulut lapsi- ja nuoriso</t>
  </si>
  <si>
    <t>Koulutuskulut aikuisryhmille</t>
  </si>
  <si>
    <t>Pohjoismaiset kirkkomusiikkijuhlat</t>
  </si>
  <si>
    <t>Muut edustuskulut</t>
  </si>
  <si>
    <t>Muut varsinaisen toiminnan kulut</t>
  </si>
  <si>
    <t>Puhelin- ja datakulut</t>
  </si>
  <si>
    <t>Painatus- ja kopiointikulut</t>
  </si>
  <si>
    <t>Muut toimistokulut</t>
  </si>
  <si>
    <t>Muut vuokrat</t>
  </si>
  <si>
    <t>Vuokrat Hietalahdenranta</t>
  </si>
  <si>
    <t>Avustukset piireille</t>
  </si>
  <si>
    <t>Muun varsinaisen toiminnan tuotot</t>
  </si>
  <si>
    <t>Liittotoiminta yhteensä</t>
  </si>
  <si>
    <t>Osuudet erillistoiminnoista</t>
  </si>
  <si>
    <t>Yhteiskustannus</t>
  </si>
  <si>
    <t>YH-tuotto-osuus (alv 24%)</t>
  </si>
  <si>
    <t>Kirkkomusiikkilehti</t>
  </si>
  <si>
    <t>Avustus</t>
  </si>
  <si>
    <t>Avustus, kirkkomusiikkilehti</t>
  </si>
  <si>
    <t>Muut kulut, kirkkomusiikkilehti</t>
  </si>
  <si>
    <t>Yhteensä kulut</t>
  </si>
  <si>
    <t>Kirkkomusiikkilehti yhteensä</t>
  </si>
  <si>
    <t>Osuudet erillistoiminnoista yhteensä</t>
  </si>
  <si>
    <t>KULUJÄÄMÄ I</t>
  </si>
  <si>
    <t>Jäsenmaksutuotot</t>
  </si>
  <si>
    <t>KULUJÄÄMÄ II</t>
  </si>
  <si>
    <t>Asunto Oy Tollinpolku</t>
  </si>
  <si>
    <t>Vuokratuotot Tollinpolku</t>
  </si>
  <si>
    <t>Vastikekulut Tollinpolku</t>
  </si>
  <si>
    <t>Muut kulut Tollinpolku</t>
  </si>
  <si>
    <t>Asunto Oy Tollinpolku yhteensä</t>
  </si>
  <si>
    <t>Muu sijoitus- ja rahoitustoiminta</t>
  </si>
  <si>
    <t>Korko- ja osinkotuotot</t>
  </si>
  <si>
    <t>Rahoituskulut</t>
  </si>
  <si>
    <t>Korkokulut</t>
  </si>
  <si>
    <t>Muu sijoitus- ja rahoitustoiminta yhteensä</t>
  </si>
  <si>
    <t>KULUJÄÄMÄ III</t>
  </si>
  <si>
    <t>Yleisavustukset</t>
  </si>
  <si>
    <t>Kirkkohallitus</t>
  </si>
  <si>
    <t>Kolehtituotot</t>
  </si>
  <si>
    <t>Apurahat</t>
  </si>
  <si>
    <t>Yhteensä Yleisavustukset</t>
  </si>
  <si>
    <t>KULUJÄÄMÄ IV</t>
  </si>
  <si>
    <t>Tilikauden (yli)alijäämä</t>
  </si>
  <si>
    <t>Henkilökunta keskimäärin</t>
  </si>
  <si>
    <t>Suomen Kirkkomusiikkiliitto ry:n hallitus</t>
  </si>
  <si>
    <t>___________________________</t>
  </si>
  <si>
    <t>Suoritetusta tilintarkastuksesta on tänään annettu kertomus.</t>
  </si>
  <si>
    <t>__________________</t>
  </si>
  <si>
    <t xml:space="preserve">__________________ </t>
  </si>
  <si>
    <t>Pysyvät vastaavat</t>
  </si>
  <si>
    <t>ostopalvelu</t>
  </si>
  <si>
    <t xml:space="preserve">Ostokulut  </t>
  </si>
  <si>
    <t>Vuokratuotot</t>
  </si>
  <si>
    <t>kp-arvo</t>
  </si>
  <si>
    <t>markkina-arvo</t>
  </si>
  <si>
    <t>Vaihtuvat vastaavat</t>
  </si>
  <si>
    <t>Muutos (varastolista liitteenä)</t>
  </si>
  <si>
    <t>Muut saamiset muilta yhteisöiltä</t>
  </si>
  <si>
    <t>Danske Bank</t>
  </si>
  <si>
    <t>Helsingin OP</t>
  </si>
  <si>
    <t>Siirtovelat muille</t>
  </si>
  <si>
    <t>Vakuudet ja vastuusitoumukset</t>
  </si>
  <si>
    <t>Leasingvastuusitoumukset</t>
  </si>
  <si>
    <t>-</t>
  </si>
  <si>
    <t>Osuudet omistusyhteysyrityksissä</t>
  </si>
  <si>
    <t xml:space="preserve">Kiinteistöosakkeet </t>
  </si>
  <si>
    <t xml:space="preserve">Osakkeet Sampo </t>
  </si>
  <si>
    <t xml:space="preserve">Elisa Communications Oyj  </t>
  </si>
  <si>
    <t>(Sampo+Elisa yht)</t>
  </si>
  <si>
    <t>Luettelo kirjanpidoista ja kirjanpitoaineistojen lajeista</t>
  </si>
  <si>
    <t>Laatimisperiaatteet</t>
  </si>
  <si>
    <t>Tilinpäätös on laadittu valtioneuvoston asetuksen pien- ja mikro-</t>
  </si>
  <si>
    <t>yrityksen tilinpäätöksessä esitettävistä tiedoista säädettyjen 1 ja 4</t>
  </si>
  <si>
    <t>lukujen mikroyrityssäännöksiä noudattaen.</t>
  </si>
  <si>
    <t>LUETTELO kirjanpidoista ja kirjanpitoaineistojen lajeista</t>
  </si>
  <si>
    <t>Tilinpäätös</t>
  </si>
  <si>
    <t>Kirjanpidot</t>
  </si>
  <si>
    <t>Myyntireskontra</t>
  </si>
  <si>
    <t>Ostoreskontra</t>
  </si>
  <si>
    <t>Palkkakirjanpito</t>
  </si>
  <si>
    <t xml:space="preserve">Käytetyt tositelajit </t>
  </si>
  <si>
    <t>Kaikki aineisto säilytetään paperimuotoisena tai pdf-tiedostoina.</t>
  </si>
  <si>
    <t xml:space="preserve">Saamiset omistusyhteysyrityksiltä  </t>
  </si>
  <si>
    <t>Kopiokone 30.6.2020 saakka</t>
  </si>
  <si>
    <t>Timo Vikman</t>
  </si>
  <si>
    <t>puheenjohtaja</t>
  </si>
  <si>
    <t>Kati Pirttimaa</t>
  </si>
  <si>
    <t>Marjatta Salonen</t>
  </si>
  <si>
    <t>myyty Kotimaalle Yhteen ääneen -lauluvihkoa 2017.355</t>
  </si>
  <si>
    <t>Keski-Suomen piirin jäs.maksuhyv. palautunut 2017.243</t>
  </si>
  <si>
    <t>Mervi Karppanen</t>
  </si>
  <si>
    <t>Takuuvuokrat tos. 2018.214</t>
  </si>
  <si>
    <t>Saadut ennakot</t>
  </si>
  <si>
    <t>SKML lainannut rahaa YK:lle tos. 2017.305</t>
  </si>
  <si>
    <t>YK-tuotto-osuus, hallintokuluhyv. tos. 2017.349</t>
  </si>
  <si>
    <t>1.1.-31.12.2018</t>
  </si>
  <si>
    <t>Katja Hanski</t>
  </si>
  <si>
    <t>Paula Nuutinen</t>
  </si>
  <si>
    <t>Reko Tammi</t>
  </si>
  <si>
    <t>Jonna Aakkula</t>
  </si>
  <si>
    <t>1.1.2020 - &gt;</t>
  </si>
  <si>
    <t>Korvaus</t>
  </si>
  <si>
    <t>Tyel-velka</t>
  </si>
  <si>
    <t xml:space="preserve">Tuotot </t>
  </si>
  <si>
    <t>Myynti  merkit, lahja- ym. tarvikkeet</t>
  </si>
  <si>
    <t>Myynti  nuotit</t>
  </si>
  <si>
    <t>Toimituskulut (alv. 0%)</t>
  </si>
  <si>
    <t xml:space="preserve">Yhteensä Tuotot </t>
  </si>
  <si>
    <t>Ostot  merkit, lahja- ym. tarvikkeet</t>
  </si>
  <si>
    <t>Yhteensä Ostokulut</t>
  </si>
  <si>
    <t>LH Kokouspalkkiot</t>
  </si>
  <si>
    <t>LH puh.joht. palkkiot, ans.men.+ pj:n korvaus</t>
  </si>
  <si>
    <t>Lomapalkkavelan muutos</t>
  </si>
  <si>
    <t>Yhteensä Palkat</t>
  </si>
  <si>
    <t>Yhteensä Tyel</t>
  </si>
  <si>
    <t>Tapaturma- ja ryhmähenk.vak.maksu</t>
  </si>
  <si>
    <t>Yhteensä Muut lakisääteiset maksut</t>
  </si>
  <si>
    <t>Yhteensä Poistot</t>
  </si>
  <si>
    <t>Tietotekniikkakulut</t>
  </si>
  <si>
    <t>Vuoden musiikkiryhmä -kulut</t>
  </si>
  <si>
    <t>Ostopalvelu Sulasolilta</t>
  </si>
  <si>
    <t>Avustukset</t>
  </si>
  <si>
    <t>Yhteensä Muut kulut</t>
  </si>
  <si>
    <t>Agricola-opiston tuki</t>
  </si>
  <si>
    <t>Kolehti lapsikuorotapahtumalle Seinäjoella</t>
  </si>
  <si>
    <t>Lapsikuorotapahtuman osallistumismaksutulot</t>
  </si>
  <si>
    <t>Yhteensä Muun varsinaisen toiminnan tuotot</t>
  </si>
  <si>
    <t>YK-tuotto-osuus (alv 24 %)</t>
  </si>
  <si>
    <t>Yhteensä Yhteiskustannus</t>
  </si>
  <si>
    <t>Korvaus, Kirkkomusiikkilehti</t>
  </si>
  <si>
    <t>Yhteensä Tuotot</t>
  </si>
  <si>
    <t>Yhteensä Kulut</t>
  </si>
  <si>
    <t>Yhteensä Jäsenmaksutuotot</t>
  </si>
  <si>
    <t>Korjauskulut Tollinpolku</t>
  </si>
  <si>
    <t>Tilikauden yli(ali)jäämä</t>
  </si>
  <si>
    <t>V A S T A A V A A</t>
  </si>
  <si>
    <t>Aineettomat oikeudet</t>
  </si>
  <si>
    <t>Yhteensä Atk-ohjelmat</t>
  </si>
  <si>
    <t>Yhteensä Koneet ja kalusto</t>
  </si>
  <si>
    <t>Yhteensä Osuudet omistusyhteysyrityksissä</t>
  </si>
  <si>
    <t>Yhteensä Kiinteistöosakkeet</t>
  </si>
  <si>
    <t>Osakkeet Danske Bank</t>
  </si>
  <si>
    <t>Osakkeet Elisa Communications Oyj</t>
  </si>
  <si>
    <t>OP-Korko sijoitusrahasto</t>
  </si>
  <si>
    <t>Yhteensä Muut osakkeet ja osuudet</t>
  </si>
  <si>
    <t>Sijoitukset yhteensä</t>
  </si>
  <si>
    <t>PYSYVÄT VASTAAVAT YHTEENSÄ</t>
  </si>
  <si>
    <t>Valmiit tuotteet</t>
  </si>
  <si>
    <t>Yhteensä Vaihto-omaisuus</t>
  </si>
  <si>
    <t>Yhteensä Lyhytaikaiset saamiset</t>
  </si>
  <si>
    <t>Yhteensä Rahat ja pankkisaamiset</t>
  </si>
  <si>
    <t>VAIHTUVAT VASTAAVAT YHTEENSÄ</t>
  </si>
  <si>
    <t>OMA PÄÄOMA</t>
  </si>
  <si>
    <t>Sidotut rahastot</t>
  </si>
  <si>
    <t>Toimintapääoma</t>
  </si>
  <si>
    <t>Yhteensä Toimintapääoma</t>
  </si>
  <si>
    <t>Edell. tilikauden yli-(ali)jäämä</t>
  </si>
  <si>
    <t>Edell. tilikauden yli(ali)jäämä</t>
  </si>
  <si>
    <t>Yhteensä Edell. tilikauden yli-(ali)jäämä</t>
  </si>
  <si>
    <t>Tilikauden yli-(ali)jäämä</t>
  </si>
  <si>
    <t>Yhteensä Tilikauden yli-(ali)jäämä</t>
  </si>
  <si>
    <t>OMA PÄÄOMA YHTEENSÄ</t>
  </si>
  <si>
    <t>Ostovelat</t>
  </si>
  <si>
    <t>Yhteensä Ostovelat</t>
  </si>
  <si>
    <t>Yhteensä Siirtovelat</t>
  </si>
  <si>
    <t>Ennakonpidätysvelka</t>
  </si>
  <si>
    <t>Sotuvelka</t>
  </si>
  <si>
    <t>Yhteensä Muut velat</t>
  </si>
  <si>
    <t>VIERAS PÄÄOMA YHTEENSÄ</t>
  </si>
  <si>
    <t>TILINPÄÄTÖS 31.12.2019</t>
  </si>
  <si>
    <t>Tilinpäätös on säilytettävä 10 vuotta tilikauden päättymisestä.</t>
  </si>
  <si>
    <t>Myyntisaamiset jäsenistöltä tos. 2019.361</t>
  </si>
  <si>
    <t>Pohjola vakuutus Oy tos. 2019.36</t>
  </si>
  <si>
    <t>Suomen Terveystalo tuplamaksu tos maks.2018.417</t>
  </si>
  <si>
    <t>Tuplasuoritus Toshiba tos.2019.245</t>
  </si>
  <si>
    <t>Kolehti maksettu lehden tilille tos. 2019.346</t>
  </si>
  <si>
    <t>Lehden hallintokuluhyvitys tos. 2019.347</t>
  </si>
  <si>
    <t>Helsinki 25.3.2020</t>
  </si>
  <si>
    <t>Ennakonpidätysvelka 12/19</t>
  </si>
  <si>
    <t>Sosiaaliturvamaksuvelka 12/19</t>
  </si>
  <si>
    <t>Lomapalkkavelka tos. 2019.360</t>
  </si>
  <si>
    <t>Matkalaskut tos.2019.332 ja 340</t>
  </si>
  <si>
    <t>Tuplasuoritus myynnistä tos.2019.375</t>
  </si>
  <si>
    <t>SKML maksaa lehdenkuluja tos. 2019.344</t>
  </si>
  <si>
    <t>Avustukset piireille tos. 2019.341</t>
  </si>
  <si>
    <t>Lehden myyntisaamisia tos. 2019.353</t>
  </si>
  <si>
    <t>Tosite 2018.239, laina YK:lle</t>
  </si>
  <si>
    <t>Tilinpäätöksen toteutti: Sulasol ry.</t>
  </si>
  <si>
    <t>Tilinpäätös vuodelta 2019</t>
  </si>
  <si>
    <t>1.1.-31.12.2019</t>
  </si>
  <si>
    <t>Myyntireskontra, verkkokaupan excel-raportit, Odoo järjestelmä</t>
  </si>
  <si>
    <t>OL.745-916</t>
  </si>
  <si>
    <t>MAKS.419-507</t>
  </si>
  <si>
    <t>Vuoden 2019 tilinpäätöksen allekirjoitus Helsingissä _____.päivänä ________kuuta 2020</t>
  </si>
  <si>
    <t>Helsingissä _______. päivänä _________kuuta 2020</t>
  </si>
  <si>
    <t>TILINPÄÄTÖKSEN 31.12.2019 LIITETIEDOT</t>
  </si>
  <si>
    <t>Julkaisuluvat</t>
  </si>
  <si>
    <t>Vuosikok. edustajakokouskulut</t>
  </si>
  <si>
    <t>Verkkokaupan järjestelmäkulut</t>
  </si>
  <si>
    <t>Kymmenykset piireille</t>
  </si>
  <si>
    <t>Varainhankinnan kulut</t>
  </si>
  <si>
    <t>Yhteensä Varainhankinnan kulut</t>
  </si>
  <si>
    <t>Muut sijoitustuotot</t>
  </si>
  <si>
    <t>2019.1-364</t>
  </si>
  <si>
    <t>Osakkeet Sampo Oyj</t>
  </si>
  <si>
    <t>Rahankeräystili OP</t>
  </si>
  <si>
    <t>tasapoisto 5 v tos. 2019.356</t>
  </si>
  <si>
    <t>menojäännöspoisto 25% tos. 2019.356</t>
  </si>
  <si>
    <t>Vaihto-omaisuus 31.12.2018</t>
  </si>
  <si>
    <t>Tyel-velka OL.2019.907</t>
  </si>
  <si>
    <t>TASE-ERITTELYT 31.12.2019</t>
  </si>
  <si>
    <t>YK lainan lyhennykset tos. 2019.130, tos. 2019.247</t>
  </si>
  <si>
    <t>Lehden tilausmaksu tos. 2019.334</t>
  </si>
  <si>
    <t>Tilikauden voitto</t>
  </si>
  <si>
    <t>1</t>
  </si>
  <si>
    <t xml:space="preserve"> 6-7</t>
  </si>
  <si>
    <t xml:space="preserve"> 8-9</t>
  </si>
  <si>
    <t>10(11)</t>
  </si>
  <si>
    <t>11(11)</t>
  </si>
  <si>
    <t xml:space="preserve"> 10-11</t>
  </si>
  <si>
    <t>1(11)</t>
  </si>
  <si>
    <t>2(11)</t>
  </si>
  <si>
    <t>3(11)</t>
  </si>
  <si>
    <t>4(11)</t>
  </si>
  <si>
    <t>5(11)</t>
  </si>
  <si>
    <t>6(11)</t>
  </si>
  <si>
    <t>7(11)</t>
  </si>
  <si>
    <t>8(11)</t>
  </si>
  <si>
    <t>9(11)</t>
  </si>
  <si>
    <t>Muut saatavat Kirkkomusiikkilehdeltä, selvitys 1.1.2020</t>
  </si>
  <si>
    <t>Sis.saamisten ja velkojen ero YK/SKML, selvitys 1.1.2020</t>
  </si>
  <si>
    <t>Riikka Räihä</t>
  </si>
  <si>
    <t>Jari J. Laiho</t>
  </si>
  <si>
    <t>Jouni Ortju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</si>
</sst>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/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4" fontId="7" fillId="0" borderId="0" xfId="0" applyNumberFormat="1" applyFont="1"/>
    <xf numFmtId="0" fontId="8" fillId="0" borderId="0" xfId="0" applyFont="1"/>
    <xf numFmtId="4" fontId="6" fillId="0" borderId="0" xfId="0" applyNumberFormat="1" applyFont="1"/>
    <xf numFmtId="4" fontId="6" fillId="0" borderId="1" xfId="0" applyNumberFormat="1" applyFont="1" applyBorder="1"/>
    <xf numFmtId="0" fontId="10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9" fillId="0" borderId="0" xfId="0" applyNumberFormat="1" applyFont="1"/>
    <xf numFmtId="9" fontId="0" fillId="0" borderId="0" xfId="0" applyNumberFormat="1"/>
    <xf numFmtId="0" fontId="5" fillId="0" borderId="0" xfId="0" applyFont="1"/>
    <xf numFmtId="4" fontId="12" fillId="0" borderId="0" xfId="0" applyNumberFormat="1" applyFont="1"/>
    <xf numFmtId="4" fontId="11" fillId="0" borderId="0" xfId="0" applyNumberFormat="1" applyFont="1"/>
    <xf numFmtId="0" fontId="13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15" fillId="0" borderId="0" xfId="0" applyFont="1"/>
    <xf numFmtId="0" fontId="16" fillId="0" borderId="0" xfId="0" applyFont="1"/>
    <xf numFmtId="4" fontId="8" fillId="0" borderId="0" xfId="0" applyNumberFormat="1" applyFont="1"/>
    <xf numFmtId="4" fontId="15" fillId="0" borderId="0" xfId="0" applyNumberFormat="1" applyFont="1"/>
    <xf numFmtId="0" fontId="17" fillId="0" borderId="0" xfId="0" applyFont="1"/>
    <xf numFmtId="0" fontId="8" fillId="0" borderId="0" xfId="0" applyFont="1" applyAlignment="1">
      <alignment horizontal="center"/>
    </xf>
    <xf numFmtId="0" fontId="6" fillId="0" borderId="1" xfId="0" applyFont="1" applyBorder="1"/>
    <xf numFmtId="14" fontId="9" fillId="0" borderId="0" xfId="0" applyNumberFormat="1" applyFont="1"/>
    <xf numFmtId="0" fontId="13" fillId="0" borderId="0" xfId="0" applyFont="1"/>
    <xf numFmtId="4" fontId="0" fillId="0" borderId="0" xfId="0" applyNumberFormat="1" applyAlignment="1">
      <alignment horizontal="right"/>
    </xf>
    <xf numFmtId="14" fontId="1" fillId="0" borderId="0" xfId="0" applyNumberFormat="1" applyFont="1" applyAlignment="1">
      <alignment horizontal="right"/>
    </xf>
    <xf numFmtId="2" fontId="6" fillId="0" borderId="0" xfId="0" applyNumberFormat="1" applyFont="1"/>
    <xf numFmtId="2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/>
    <xf numFmtId="0" fontId="19" fillId="0" borderId="0" xfId="0" applyFont="1" applyAlignment="1">
      <alignment horizontal="center"/>
    </xf>
    <xf numFmtId="14" fontId="9" fillId="0" borderId="0" xfId="0" applyNumberFormat="1" applyFont="1" applyAlignment="1">
      <alignment horizontal="right"/>
    </xf>
    <xf numFmtId="0" fontId="0" fillId="0" borderId="0" xfId="0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19" fillId="0" borderId="0" xfId="0" applyFont="1"/>
    <xf numFmtId="0" fontId="7" fillId="0" borderId="0" xfId="0" applyFont="1" applyFill="1"/>
    <xf numFmtId="4" fontId="7" fillId="0" borderId="0" xfId="0" applyNumberFormat="1" applyFont="1" applyFill="1"/>
    <xf numFmtId="4" fontId="0" fillId="0" borderId="0" xfId="0" applyNumberFormat="1" applyFill="1"/>
    <xf numFmtId="0" fontId="0" fillId="0" borderId="0" xfId="0" applyFill="1"/>
    <xf numFmtId="2" fontId="0" fillId="0" borderId="0" xfId="0" applyNumberFormat="1" applyFill="1"/>
    <xf numFmtId="2" fontId="0" fillId="0" borderId="1" xfId="0" applyNumberFormat="1" applyFill="1" applyBorder="1"/>
    <xf numFmtId="0" fontId="18" fillId="0" borderId="0" xfId="0" applyFont="1" applyFill="1"/>
    <xf numFmtId="0" fontId="6" fillId="0" borderId="0" xfId="0" applyFont="1" applyFill="1"/>
    <xf numFmtId="4" fontId="6" fillId="0" borderId="0" xfId="0" applyNumberFormat="1" applyFont="1" applyFill="1"/>
    <xf numFmtId="4" fontId="6" fillId="0" borderId="1" xfId="0" applyNumberFormat="1" applyFont="1" applyFill="1" applyBorder="1"/>
    <xf numFmtId="0" fontId="9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L15" sqref="L15"/>
    </sheetView>
  </sheetViews>
  <sheetFormatPr defaultRowHeight="15" x14ac:dyDescent="0.25"/>
  <cols>
    <col min="3" max="3" width="4.7109375" customWidth="1"/>
    <col min="8" max="8" width="9.5703125" bestFit="1" customWidth="1"/>
    <col min="9" max="9" width="13.42578125" customWidth="1"/>
  </cols>
  <sheetData>
    <row r="1" spans="1:3" x14ac:dyDescent="0.25">
      <c r="A1" t="s">
        <v>47</v>
      </c>
    </row>
    <row r="2" spans="1:3" x14ac:dyDescent="0.25">
      <c r="A2" t="s">
        <v>48</v>
      </c>
    </row>
    <row r="3" spans="1:3" x14ac:dyDescent="0.25">
      <c r="A3" t="s">
        <v>49</v>
      </c>
    </row>
    <row r="4" spans="1:3" x14ac:dyDescent="0.25">
      <c r="A4" s="13" t="s">
        <v>50</v>
      </c>
    </row>
    <row r="6" spans="1:3" s="2" customFormat="1" ht="18.75" x14ac:dyDescent="0.3"/>
    <row r="15" spans="1:3" ht="18.75" x14ac:dyDescent="0.3">
      <c r="C15" s="2" t="s">
        <v>51</v>
      </c>
    </row>
    <row r="22" spans="3:8" s="1" customFormat="1" ht="18.75" x14ac:dyDescent="0.3">
      <c r="C22" s="1" t="s">
        <v>277</v>
      </c>
    </row>
    <row r="25" spans="3:8" x14ac:dyDescent="0.25">
      <c r="H25" s="3"/>
    </row>
    <row r="32" spans="3:8" x14ac:dyDescent="0.25">
      <c r="H32" s="4"/>
    </row>
    <row r="33" spans="3:8" x14ac:dyDescent="0.25">
      <c r="H33" s="3"/>
    </row>
    <row r="40" spans="3:8" x14ac:dyDescent="0.25">
      <c r="C40" t="s">
        <v>278</v>
      </c>
    </row>
    <row r="41" spans="3:8" x14ac:dyDescent="0.25">
      <c r="C41" t="s">
        <v>8</v>
      </c>
    </row>
    <row r="42" spans="3:8" x14ac:dyDescent="0.25">
      <c r="C42" t="s">
        <v>9</v>
      </c>
    </row>
    <row r="46" spans="3:8" x14ac:dyDescent="0.25">
      <c r="C46" t="s">
        <v>295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49"/>
  <sheetViews>
    <sheetView zoomScaleNormal="100" workbookViewId="0">
      <selection activeCell="D2" sqref="D2"/>
    </sheetView>
  </sheetViews>
  <sheetFormatPr defaultRowHeight="15" x14ac:dyDescent="0.25"/>
  <cols>
    <col min="1" max="1" width="6.42578125" customWidth="1"/>
    <col min="2" max="2" width="8.5703125" customWidth="1"/>
    <col min="3" max="3" width="12.140625" customWidth="1"/>
    <col min="4" max="4" width="27.85546875" customWidth="1"/>
    <col min="5" max="6" width="17.28515625" customWidth="1"/>
    <col min="7" max="7" width="11.85546875" customWidth="1"/>
  </cols>
  <sheetData>
    <row r="1" spans="1:17" ht="15.75" x14ac:dyDescent="0.25">
      <c r="A1" s="18" t="s">
        <v>47</v>
      </c>
      <c r="E1" s="19" t="s">
        <v>39</v>
      </c>
      <c r="F1" s="19"/>
      <c r="G1" s="85" t="s">
        <v>325</v>
      </c>
    </row>
    <row r="3" spans="1:17" x14ac:dyDescent="0.25">
      <c r="E3" s="51">
        <v>43830</v>
      </c>
      <c r="F3" s="43">
        <v>43465</v>
      </c>
    </row>
    <row r="4" spans="1:17" x14ac:dyDescent="0.25">
      <c r="A4" s="34"/>
      <c r="D4" s="8"/>
      <c r="E4" s="8"/>
      <c r="F4" s="8"/>
      <c r="G4" s="8"/>
      <c r="H4" s="8"/>
    </row>
    <row r="5" spans="1:17" x14ac:dyDescent="0.25">
      <c r="B5" t="s">
        <v>243</v>
      </c>
      <c r="H5" s="8"/>
      <c r="J5" s="52"/>
      <c r="K5" s="52"/>
      <c r="L5" s="52"/>
      <c r="M5" s="52"/>
      <c r="N5" s="52"/>
    </row>
    <row r="6" spans="1:17" x14ac:dyDescent="0.25">
      <c r="B6" t="s">
        <v>19</v>
      </c>
      <c r="H6" s="8"/>
      <c r="J6" s="52"/>
      <c r="K6" s="52"/>
      <c r="L6" s="52"/>
      <c r="M6" s="52"/>
      <c r="N6" s="52"/>
    </row>
    <row r="7" spans="1:17" x14ac:dyDescent="0.25">
      <c r="B7" t="s">
        <v>42</v>
      </c>
      <c r="H7" s="8"/>
      <c r="J7" s="53"/>
      <c r="K7" s="53"/>
      <c r="L7" s="53"/>
      <c r="M7" s="53"/>
      <c r="N7" s="53"/>
      <c r="O7" s="53"/>
      <c r="P7" s="53"/>
      <c r="Q7" s="53"/>
    </row>
    <row r="8" spans="1:17" x14ac:dyDescent="0.25">
      <c r="B8" t="s">
        <v>244</v>
      </c>
      <c r="H8" s="8"/>
      <c r="J8" s="53"/>
      <c r="K8" s="53"/>
      <c r="L8" s="53"/>
      <c r="M8" s="53"/>
      <c r="N8" s="53"/>
      <c r="O8" s="53"/>
      <c r="P8" s="53"/>
      <c r="Q8" s="53"/>
    </row>
    <row r="9" spans="1:17" x14ac:dyDescent="0.25">
      <c r="B9" t="s">
        <v>55</v>
      </c>
      <c r="H9" s="8"/>
      <c r="J9" s="53"/>
      <c r="K9" s="53"/>
      <c r="L9" s="53"/>
      <c r="M9" s="53"/>
      <c r="N9" s="53"/>
      <c r="O9" s="53"/>
      <c r="P9" s="53"/>
      <c r="Q9" s="53"/>
    </row>
    <row r="10" spans="1:17" x14ac:dyDescent="0.25">
      <c r="B10">
        <v>1000</v>
      </c>
      <c r="C10" t="s">
        <v>55</v>
      </c>
      <c r="E10" s="52">
        <v>700.84</v>
      </c>
      <c r="F10" s="49">
        <v>1424.51</v>
      </c>
      <c r="H10" s="8"/>
      <c r="J10" s="53"/>
      <c r="K10" s="53"/>
      <c r="L10" s="53"/>
      <c r="M10" s="53"/>
      <c r="N10" s="53"/>
      <c r="O10" s="53"/>
      <c r="P10" s="53"/>
      <c r="Q10" s="53"/>
    </row>
    <row r="11" spans="1:17" x14ac:dyDescent="0.25">
      <c r="C11" t="s">
        <v>245</v>
      </c>
      <c r="E11" s="52">
        <v>700.84</v>
      </c>
      <c r="F11" s="49">
        <v>1424.51</v>
      </c>
      <c r="H11" s="8"/>
      <c r="J11" s="53"/>
      <c r="K11" s="53"/>
      <c r="L11" s="53"/>
      <c r="M11" s="53"/>
      <c r="N11" s="53"/>
      <c r="O11" s="53"/>
      <c r="P11" s="53"/>
      <c r="Q11" s="53"/>
    </row>
    <row r="12" spans="1:17" x14ac:dyDescent="0.25">
      <c r="B12" t="s">
        <v>43</v>
      </c>
      <c r="E12" s="8"/>
      <c r="F12" s="8"/>
      <c r="H12" s="8"/>
      <c r="J12" s="53"/>
      <c r="K12" s="53"/>
      <c r="L12" s="53"/>
      <c r="M12" s="53"/>
      <c r="N12" s="53"/>
      <c r="O12" s="53"/>
      <c r="P12" s="53"/>
      <c r="Q12" s="53"/>
    </row>
    <row r="13" spans="1:17" x14ac:dyDescent="0.25">
      <c r="B13" t="s">
        <v>54</v>
      </c>
      <c r="E13" s="8"/>
      <c r="F13" s="8"/>
      <c r="H13" s="8"/>
      <c r="J13" s="53"/>
      <c r="K13" s="53"/>
      <c r="L13" s="53"/>
      <c r="M13" s="53"/>
      <c r="N13" s="53"/>
      <c r="O13" s="53"/>
      <c r="P13" s="53"/>
      <c r="Q13" s="53"/>
    </row>
    <row r="14" spans="1:17" x14ac:dyDescent="0.25">
      <c r="B14">
        <v>1100</v>
      </c>
      <c r="C14" t="s">
        <v>54</v>
      </c>
      <c r="E14" s="53">
        <v>2926.63</v>
      </c>
      <c r="F14" s="53">
        <v>3902.17</v>
      </c>
      <c r="H14" s="8"/>
      <c r="J14" s="53"/>
      <c r="K14" s="53"/>
      <c r="L14" s="53"/>
      <c r="M14" s="53"/>
      <c r="N14" s="53"/>
      <c r="O14" s="53"/>
      <c r="P14" s="53"/>
      <c r="Q14" s="53"/>
    </row>
    <row r="15" spans="1:17" x14ac:dyDescent="0.25">
      <c r="C15" t="s">
        <v>246</v>
      </c>
      <c r="E15" s="53">
        <v>2926.63</v>
      </c>
      <c r="F15" s="53">
        <v>3902.17</v>
      </c>
      <c r="H15" s="26"/>
      <c r="J15" s="53"/>
      <c r="K15" s="53"/>
      <c r="L15" s="53"/>
      <c r="M15" s="53"/>
      <c r="N15" s="53"/>
      <c r="O15" s="53"/>
      <c r="P15" s="53"/>
      <c r="Q15" s="53"/>
    </row>
    <row r="16" spans="1:17" x14ac:dyDescent="0.25">
      <c r="B16" t="s">
        <v>44</v>
      </c>
      <c r="E16" s="8"/>
      <c r="F16" s="8"/>
      <c r="H16" s="8"/>
      <c r="J16" s="53"/>
      <c r="K16" s="53"/>
      <c r="L16" s="53"/>
      <c r="M16" s="53"/>
      <c r="N16" s="53"/>
      <c r="O16" s="53"/>
      <c r="P16" s="53"/>
      <c r="Q16" s="53"/>
    </row>
    <row r="17" spans="2:17" x14ac:dyDescent="0.25">
      <c r="B17" t="s">
        <v>172</v>
      </c>
      <c r="E17" s="8"/>
      <c r="F17" s="8"/>
      <c r="H17" s="26"/>
      <c r="J17" s="53"/>
      <c r="K17" s="53"/>
      <c r="L17" s="53"/>
      <c r="M17" s="53"/>
      <c r="N17" s="53"/>
      <c r="O17" s="53"/>
      <c r="P17" s="53"/>
      <c r="Q17" s="53"/>
    </row>
    <row r="18" spans="2:17" x14ac:dyDescent="0.25">
      <c r="B18">
        <v>1300</v>
      </c>
      <c r="C18" t="s">
        <v>172</v>
      </c>
      <c r="E18" s="8">
        <v>5045.6400000000003</v>
      </c>
      <c r="F18" s="8">
        <v>5045.6400000000003</v>
      </c>
      <c r="H18" s="26"/>
      <c r="J18" s="53"/>
      <c r="K18" s="53"/>
      <c r="L18" s="53"/>
      <c r="M18" s="53"/>
      <c r="N18" s="53"/>
      <c r="O18" s="53"/>
      <c r="P18" s="53"/>
      <c r="Q18" s="53"/>
    </row>
    <row r="19" spans="2:17" x14ac:dyDescent="0.25">
      <c r="C19" t="s">
        <v>247</v>
      </c>
      <c r="E19" s="8">
        <v>5045.6400000000003</v>
      </c>
      <c r="F19" s="8">
        <v>5045.6400000000003</v>
      </c>
      <c r="H19" s="26"/>
      <c r="J19" s="53"/>
      <c r="K19" s="53"/>
      <c r="L19" s="53"/>
      <c r="M19" s="53"/>
      <c r="N19" s="53"/>
      <c r="O19" s="53"/>
      <c r="P19" s="53"/>
      <c r="Q19" s="53"/>
    </row>
    <row r="20" spans="2:17" x14ac:dyDescent="0.25">
      <c r="B20" t="s">
        <v>57</v>
      </c>
      <c r="E20" s="8"/>
      <c r="F20" s="8"/>
      <c r="G20" s="52"/>
      <c r="H20" s="52"/>
      <c r="J20" s="53"/>
      <c r="K20" s="53"/>
      <c r="L20" s="53"/>
      <c r="M20" s="53"/>
      <c r="N20" s="53"/>
      <c r="O20" s="53"/>
      <c r="P20" s="53"/>
      <c r="Q20" s="53"/>
    </row>
    <row r="21" spans="2:17" x14ac:dyDescent="0.25">
      <c r="B21">
        <v>1360</v>
      </c>
      <c r="C21" t="s">
        <v>58</v>
      </c>
      <c r="E21" s="8">
        <v>216593.49</v>
      </c>
      <c r="F21" s="8">
        <v>216593.49</v>
      </c>
      <c r="G21" s="52"/>
      <c r="H21" s="52"/>
      <c r="J21" s="53"/>
      <c r="K21" s="53"/>
      <c r="L21" s="53"/>
      <c r="M21" s="53"/>
      <c r="N21" s="53"/>
      <c r="O21" s="53"/>
      <c r="P21" s="53"/>
      <c r="Q21" s="53"/>
    </row>
    <row r="22" spans="2:17" x14ac:dyDescent="0.25">
      <c r="C22" t="s">
        <v>248</v>
      </c>
      <c r="E22" s="8">
        <v>216593.49</v>
      </c>
      <c r="F22" s="8">
        <v>216593.49</v>
      </c>
      <c r="G22" s="52"/>
      <c r="H22" s="52"/>
      <c r="I22" s="21"/>
      <c r="J22" s="53"/>
      <c r="K22" s="53"/>
      <c r="L22" s="53"/>
      <c r="M22" s="53"/>
      <c r="N22" s="53"/>
      <c r="O22" s="53"/>
      <c r="P22" s="53"/>
      <c r="Q22" s="53"/>
    </row>
    <row r="23" spans="2:17" x14ac:dyDescent="0.25">
      <c r="B23" t="s">
        <v>59</v>
      </c>
      <c r="E23" s="8"/>
      <c r="F23" s="8"/>
      <c r="G23" s="52"/>
      <c r="H23" s="52"/>
      <c r="I23" s="16"/>
      <c r="J23" s="53"/>
      <c r="K23" s="53"/>
      <c r="L23" s="53"/>
      <c r="M23" s="53"/>
      <c r="N23" s="53"/>
      <c r="O23" s="53"/>
      <c r="P23" s="53"/>
      <c r="Q23" s="53"/>
    </row>
    <row r="24" spans="2:17" x14ac:dyDescent="0.25">
      <c r="B24">
        <v>1370</v>
      </c>
      <c r="C24" t="s">
        <v>249</v>
      </c>
      <c r="E24" s="8">
        <v>342.8</v>
      </c>
      <c r="F24" s="8">
        <v>342.8</v>
      </c>
      <c r="G24" s="52"/>
      <c r="H24" s="52"/>
      <c r="J24" s="53"/>
      <c r="K24" s="53"/>
      <c r="L24" s="53"/>
      <c r="M24" s="53"/>
      <c r="N24" s="53"/>
      <c r="O24" s="53"/>
      <c r="P24" s="53"/>
      <c r="Q24" s="53"/>
    </row>
    <row r="25" spans="2:17" x14ac:dyDescent="0.25">
      <c r="B25">
        <v>1375</v>
      </c>
      <c r="C25" t="s">
        <v>250</v>
      </c>
      <c r="E25" s="8">
        <v>2606.91</v>
      </c>
      <c r="F25" s="8">
        <v>2606.91</v>
      </c>
      <c r="G25" s="52"/>
      <c r="H25" s="52"/>
      <c r="J25" s="53"/>
      <c r="K25" s="53"/>
      <c r="L25" s="53"/>
      <c r="M25" s="53"/>
      <c r="N25" s="53"/>
      <c r="O25" s="53"/>
      <c r="P25" s="53"/>
      <c r="Q25" s="53"/>
    </row>
    <row r="26" spans="2:17" x14ac:dyDescent="0.25">
      <c r="B26">
        <v>1377</v>
      </c>
      <c r="C26" t="s">
        <v>251</v>
      </c>
      <c r="E26" s="8">
        <v>0</v>
      </c>
      <c r="F26" s="8">
        <v>26277.24</v>
      </c>
      <c r="G26" s="52"/>
      <c r="H26" s="52"/>
      <c r="J26" s="52"/>
      <c r="K26" s="52"/>
      <c r="L26" s="53"/>
      <c r="M26" s="53"/>
      <c r="N26" s="52"/>
    </row>
    <row r="27" spans="2:17" x14ac:dyDescent="0.25">
      <c r="B27" s="52">
        <v>1378</v>
      </c>
      <c r="C27" s="52" t="s">
        <v>312</v>
      </c>
      <c r="E27" s="53">
        <v>34455.15</v>
      </c>
      <c r="F27" s="53">
        <v>0</v>
      </c>
      <c r="G27" s="52"/>
      <c r="H27" s="52"/>
      <c r="J27" s="52"/>
      <c r="K27" s="52"/>
      <c r="L27" s="52"/>
      <c r="M27" s="53"/>
      <c r="N27" s="53"/>
    </row>
    <row r="28" spans="2:17" x14ac:dyDescent="0.25">
      <c r="C28" t="s">
        <v>252</v>
      </c>
      <c r="E28" s="53">
        <v>37404.86</v>
      </c>
      <c r="F28" s="8">
        <v>29226.95</v>
      </c>
      <c r="G28" s="52"/>
      <c r="H28" s="52"/>
      <c r="J28" s="52"/>
      <c r="K28" s="52"/>
      <c r="L28" s="53"/>
      <c r="M28" s="53"/>
      <c r="N28" s="53"/>
    </row>
    <row r="29" spans="2:17" x14ac:dyDescent="0.25">
      <c r="C29" t="s">
        <v>253</v>
      </c>
      <c r="E29" s="53">
        <v>259043.99</v>
      </c>
      <c r="F29" s="8">
        <v>250866.08</v>
      </c>
      <c r="G29" s="52"/>
      <c r="H29" s="52"/>
      <c r="J29" s="52"/>
      <c r="K29" s="52"/>
      <c r="L29" s="53"/>
      <c r="M29" s="53"/>
      <c r="N29" s="53"/>
    </row>
    <row r="30" spans="2:17" x14ac:dyDescent="0.25">
      <c r="C30" t="s">
        <v>254</v>
      </c>
      <c r="E30" s="53">
        <v>262671.46000000002</v>
      </c>
      <c r="F30" s="8">
        <v>257049.07</v>
      </c>
      <c r="G30" s="52"/>
      <c r="H30" s="52"/>
      <c r="J30" s="52"/>
      <c r="K30" s="52"/>
      <c r="L30" s="53"/>
      <c r="M30" s="53"/>
      <c r="N30" s="53"/>
    </row>
    <row r="31" spans="2:17" x14ac:dyDescent="0.25">
      <c r="B31" t="s">
        <v>20</v>
      </c>
      <c r="E31" s="8"/>
      <c r="F31" s="8"/>
      <c r="G31" s="52"/>
      <c r="H31" s="52"/>
      <c r="J31" s="52"/>
      <c r="K31" s="52"/>
      <c r="L31" s="52"/>
      <c r="M31" s="52"/>
      <c r="N31" s="52"/>
    </row>
    <row r="32" spans="2:17" x14ac:dyDescent="0.25">
      <c r="B32" t="s">
        <v>21</v>
      </c>
      <c r="E32" s="8"/>
      <c r="F32" s="8"/>
      <c r="G32" s="52"/>
      <c r="H32" s="52"/>
      <c r="J32" s="52"/>
      <c r="K32" s="52"/>
      <c r="L32" s="52"/>
      <c r="M32" s="52"/>
      <c r="N32" s="52"/>
    </row>
    <row r="33" spans="1:14" x14ac:dyDescent="0.25">
      <c r="B33">
        <v>1440</v>
      </c>
      <c r="C33" t="s">
        <v>255</v>
      </c>
      <c r="E33" s="53">
        <v>18740.57</v>
      </c>
      <c r="F33" s="53">
        <v>24547.23</v>
      </c>
      <c r="G33" s="52"/>
      <c r="H33" s="52"/>
      <c r="J33" s="52"/>
      <c r="K33" s="52"/>
      <c r="L33" s="53"/>
      <c r="M33" s="53"/>
      <c r="N33" s="53"/>
    </row>
    <row r="34" spans="1:14" x14ac:dyDescent="0.25">
      <c r="C34" t="s">
        <v>256</v>
      </c>
      <c r="E34" s="53">
        <v>18740.57</v>
      </c>
      <c r="F34" s="53">
        <v>24547.23</v>
      </c>
      <c r="G34" s="52"/>
      <c r="H34" s="52"/>
      <c r="J34" s="52"/>
      <c r="K34" s="52"/>
      <c r="L34" s="53"/>
      <c r="M34" s="53"/>
      <c r="N34" s="53"/>
    </row>
    <row r="35" spans="1:14" x14ac:dyDescent="0.25">
      <c r="B35" t="s">
        <v>61</v>
      </c>
      <c r="E35" s="8"/>
      <c r="F35" s="8"/>
      <c r="G35" s="52"/>
      <c r="H35" s="52"/>
      <c r="J35" s="52"/>
      <c r="K35" s="52"/>
      <c r="L35" s="52"/>
      <c r="M35" s="52"/>
      <c r="N35" s="52"/>
    </row>
    <row r="36" spans="1:14" x14ac:dyDescent="0.25">
      <c r="B36">
        <v>1500</v>
      </c>
      <c r="C36" t="s">
        <v>62</v>
      </c>
      <c r="E36" s="53">
        <v>7986.58</v>
      </c>
      <c r="F36" s="53">
        <v>9659.9699999999993</v>
      </c>
      <c r="G36" s="52"/>
      <c r="H36" s="52"/>
      <c r="J36" s="52"/>
      <c r="K36" s="52"/>
      <c r="L36" s="53"/>
      <c r="M36" s="53"/>
      <c r="N36" s="53"/>
    </row>
    <row r="37" spans="1:14" x14ac:dyDescent="0.25">
      <c r="B37">
        <v>1510</v>
      </c>
      <c r="C37" t="s">
        <v>63</v>
      </c>
      <c r="E37" s="53">
        <v>31979.11</v>
      </c>
      <c r="F37" s="53">
        <v>25714.41</v>
      </c>
      <c r="G37" s="53"/>
      <c r="H37" s="53"/>
      <c r="J37" s="52"/>
      <c r="K37" s="52"/>
      <c r="L37" s="53"/>
      <c r="M37" s="53"/>
      <c r="N37" s="53"/>
    </row>
    <row r="38" spans="1:14" x14ac:dyDescent="0.25">
      <c r="B38">
        <v>1600</v>
      </c>
      <c r="C38" t="s">
        <v>165</v>
      </c>
      <c r="E38" s="52">
        <v>676.57</v>
      </c>
      <c r="F38" s="53">
        <v>18732.87</v>
      </c>
      <c r="G38" s="53"/>
      <c r="H38" s="53"/>
      <c r="J38" s="52"/>
      <c r="K38" s="52"/>
      <c r="L38" s="53"/>
      <c r="M38" s="53"/>
      <c r="N38" s="52"/>
    </row>
    <row r="39" spans="1:14" x14ac:dyDescent="0.25">
      <c r="C39" t="s">
        <v>257</v>
      </c>
      <c r="E39" s="53">
        <v>40642.26</v>
      </c>
      <c r="F39" s="53">
        <v>54107.25</v>
      </c>
      <c r="G39" s="53"/>
      <c r="H39" s="53"/>
      <c r="J39" s="52"/>
      <c r="K39" s="52"/>
      <c r="L39" s="53"/>
      <c r="M39" s="53"/>
      <c r="N39" s="53"/>
    </row>
    <row r="40" spans="1:14" s="7" customFormat="1" x14ac:dyDescent="0.25">
      <c r="A40"/>
      <c r="B40" t="s">
        <v>27</v>
      </c>
      <c r="C40"/>
      <c r="D40"/>
      <c r="E40" s="8"/>
      <c r="F40" s="8"/>
      <c r="G40" s="53"/>
      <c r="H40" s="53"/>
      <c r="J40" s="52"/>
      <c r="K40" s="52"/>
      <c r="L40" s="52"/>
      <c r="M40" s="52"/>
      <c r="N40" s="52"/>
    </row>
    <row r="41" spans="1:14" x14ac:dyDescent="0.25">
      <c r="A41" s="7"/>
      <c r="B41">
        <v>1910</v>
      </c>
      <c r="C41" t="s">
        <v>166</v>
      </c>
      <c r="D41" s="7"/>
      <c r="E41" s="8">
        <v>31889.47</v>
      </c>
      <c r="F41" s="53">
        <v>11385.6</v>
      </c>
      <c r="G41" s="53"/>
      <c r="H41" s="53"/>
      <c r="J41" s="52"/>
      <c r="K41" s="52"/>
      <c r="L41" s="53"/>
      <c r="M41" s="53"/>
      <c r="N41" s="53"/>
    </row>
    <row r="42" spans="1:14" x14ac:dyDescent="0.25">
      <c r="B42">
        <v>1920</v>
      </c>
      <c r="C42" t="s">
        <v>167</v>
      </c>
      <c r="E42" s="8">
        <v>13259.57</v>
      </c>
      <c r="F42" s="53">
        <v>22364.91</v>
      </c>
      <c r="G42" s="53"/>
      <c r="H42" s="53"/>
      <c r="J42" s="52"/>
      <c r="K42" s="52"/>
      <c r="L42" s="53"/>
      <c r="M42" s="53"/>
      <c r="N42" s="53"/>
    </row>
    <row r="43" spans="1:14" x14ac:dyDescent="0.25">
      <c r="B43" s="52">
        <v>1930</v>
      </c>
      <c r="C43" s="52" t="s">
        <v>313</v>
      </c>
      <c r="E43" s="52">
        <v>97.05</v>
      </c>
      <c r="F43" s="53">
        <v>0</v>
      </c>
      <c r="G43" s="53"/>
      <c r="H43" s="53"/>
      <c r="J43" s="52"/>
      <c r="K43" s="52"/>
      <c r="L43" s="52"/>
      <c r="M43" s="52"/>
      <c r="N43" s="52"/>
    </row>
    <row r="44" spans="1:14" x14ac:dyDescent="0.25">
      <c r="C44" t="s">
        <v>258</v>
      </c>
      <c r="E44" s="53">
        <v>45246.09</v>
      </c>
      <c r="F44" s="53">
        <v>33750.51</v>
      </c>
      <c r="G44" s="53"/>
      <c r="H44" s="53"/>
      <c r="J44" s="52"/>
      <c r="K44" s="52"/>
      <c r="L44" s="53"/>
      <c r="M44" s="53"/>
      <c r="N44" s="53"/>
    </row>
    <row r="45" spans="1:14" x14ac:dyDescent="0.25">
      <c r="C45" t="s">
        <v>259</v>
      </c>
      <c r="E45" s="53">
        <v>104628.92</v>
      </c>
      <c r="F45" s="53">
        <v>112404.99</v>
      </c>
      <c r="G45" s="53"/>
      <c r="H45" s="53"/>
      <c r="J45" s="52"/>
      <c r="K45" s="52"/>
      <c r="L45" s="53"/>
      <c r="M45" s="53"/>
      <c r="N45" s="53"/>
    </row>
    <row r="46" spans="1:14" x14ac:dyDescent="0.25">
      <c r="C46" t="s">
        <v>22</v>
      </c>
      <c r="E46" s="53">
        <v>367300.38</v>
      </c>
      <c r="F46" s="53">
        <v>368597.75</v>
      </c>
      <c r="G46" s="53"/>
      <c r="H46" s="53"/>
      <c r="J46" s="52"/>
      <c r="K46" s="52"/>
      <c r="L46" s="53"/>
      <c r="M46" s="53"/>
      <c r="N46" s="53"/>
    </row>
    <row r="47" spans="1:14" x14ac:dyDescent="0.25">
      <c r="B47" t="s">
        <v>65</v>
      </c>
      <c r="E47" s="8"/>
      <c r="F47" s="8"/>
      <c r="G47" s="85" t="s">
        <v>326</v>
      </c>
      <c r="H47" s="53"/>
      <c r="J47" s="52"/>
      <c r="K47" s="52"/>
      <c r="L47" s="52"/>
      <c r="M47" s="52"/>
      <c r="N47" s="52"/>
    </row>
    <row r="48" spans="1:14" x14ac:dyDescent="0.25">
      <c r="B48" t="s">
        <v>260</v>
      </c>
      <c r="E48" s="8"/>
      <c r="F48" s="8"/>
      <c r="G48" s="53"/>
      <c r="H48" s="53"/>
      <c r="J48" s="52"/>
      <c r="K48" s="52"/>
      <c r="L48" s="52"/>
      <c r="M48" s="52"/>
      <c r="N48" s="52"/>
    </row>
    <row r="49" spans="1:14" x14ac:dyDescent="0.25">
      <c r="B49" t="s">
        <v>261</v>
      </c>
      <c r="E49" s="8"/>
      <c r="F49" s="8"/>
      <c r="G49" s="53"/>
      <c r="H49" s="53"/>
      <c r="J49" s="52"/>
      <c r="K49" s="52"/>
      <c r="L49" s="52"/>
      <c r="M49" s="52"/>
      <c r="N49" s="52"/>
    </row>
    <row r="50" spans="1:14" x14ac:dyDescent="0.25">
      <c r="B50" t="s">
        <v>262</v>
      </c>
      <c r="E50" s="8"/>
      <c r="F50" s="8"/>
      <c r="G50" s="53"/>
      <c r="H50" s="53"/>
      <c r="J50" s="52"/>
      <c r="K50" s="52"/>
      <c r="L50" s="52"/>
      <c r="M50" s="52"/>
      <c r="N50" s="52"/>
    </row>
    <row r="51" spans="1:14" x14ac:dyDescent="0.25">
      <c r="B51">
        <v>2020</v>
      </c>
      <c r="C51" t="s">
        <v>67</v>
      </c>
      <c r="E51" s="8">
        <v>425512.23</v>
      </c>
      <c r="F51" s="8">
        <v>425512.23</v>
      </c>
      <c r="G51" s="53"/>
      <c r="H51" s="53"/>
      <c r="J51" s="52"/>
      <c r="K51" s="52"/>
      <c r="L51" s="53"/>
      <c r="M51" s="52"/>
      <c r="N51" s="53"/>
    </row>
    <row r="52" spans="1:14" x14ac:dyDescent="0.25">
      <c r="C52" t="s">
        <v>263</v>
      </c>
      <c r="E52" s="8">
        <v>425512.23</v>
      </c>
      <c r="F52" s="8">
        <v>425512.23</v>
      </c>
      <c r="G52" s="53"/>
      <c r="H52" s="53"/>
      <c r="J52" s="52"/>
      <c r="K52" s="52"/>
      <c r="L52" s="53"/>
      <c r="M52" s="52"/>
      <c r="N52" s="53"/>
    </row>
    <row r="53" spans="1:14" x14ac:dyDescent="0.25">
      <c r="B53" t="s">
        <v>264</v>
      </c>
      <c r="E53" s="8"/>
      <c r="F53" s="8"/>
      <c r="G53" s="53"/>
      <c r="H53" s="53"/>
      <c r="J53" s="52"/>
      <c r="K53" s="52"/>
      <c r="L53" s="52"/>
      <c r="M53" s="52"/>
      <c r="N53" s="52"/>
    </row>
    <row r="54" spans="1:14" x14ac:dyDescent="0.25">
      <c r="B54">
        <v>2030</v>
      </c>
      <c r="C54" t="s">
        <v>265</v>
      </c>
      <c r="E54" s="53">
        <v>-88917.14</v>
      </c>
      <c r="F54" s="53">
        <v>-77246.48</v>
      </c>
      <c r="G54" s="53"/>
      <c r="H54" s="53"/>
      <c r="J54" s="52"/>
      <c r="K54" s="52"/>
      <c r="L54" s="53"/>
      <c r="M54" s="53"/>
      <c r="N54" s="53"/>
    </row>
    <row r="55" spans="1:14" x14ac:dyDescent="0.25">
      <c r="C55" t="s">
        <v>266</v>
      </c>
      <c r="E55" s="53">
        <v>-88917.14</v>
      </c>
      <c r="F55" s="53">
        <v>-77246.48</v>
      </c>
      <c r="G55" s="53"/>
      <c r="H55" s="53"/>
      <c r="J55" s="52"/>
      <c r="K55" s="52"/>
      <c r="L55" s="53"/>
      <c r="M55" s="53"/>
      <c r="N55" s="53"/>
    </row>
    <row r="56" spans="1:14" x14ac:dyDescent="0.25">
      <c r="B56" t="s">
        <v>17</v>
      </c>
      <c r="E56" s="8"/>
      <c r="F56" s="8"/>
      <c r="G56" s="53"/>
      <c r="H56" s="53"/>
      <c r="J56" s="52"/>
      <c r="K56" s="52"/>
      <c r="L56" s="52"/>
      <c r="M56" s="52"/>
      <c r="N56" s="52"/>
    </row>
    <row r="57" spans="1:14" x14ac:dyDescent="0.25">
      <c r="B57" t="s">
        <v>267</v>
      </c>
      <c r="E57" s="8"/>
      <c r="F57" s="8"/>
      <c r="G57" s="53"/>
      <c r="H57" s="53"/>
      <c r="J57" s="52"/>
      <c r="K57" s="52"/>
      <c r="L57" s="52"/>
      <c r="M57" s="52"/>
      <c r="N57" s="52"/>
    </row>
    <row r="58" spans="1:14" x14ac:dyDescent="0.25">
      <c r="B58">
        <v>2050</v>
      </c>
      <c r="C58" t="s">
        <v>242</v>
      </c>
      <c r="E58" s="53">
        <v>9656.2099999999991</v>
      </c>
      <c r="F58" s="53">
        <v>-11670.66</v>
      </c>
      <c r="G58" s="53"/>
      <c r="H58" s="53"/>
      <c r="J58" s="52"/>
      <c r="K58" s="52"/>
      <c r="L58" s="53"/>
      <c r="M58" s="53"/>
      <c r="N58" s="53"/>
    </row>
    <row r="59" spans="1:14" x14ac:dyDescent="0.25">
      <c r="C59" t="s">
        <v>268</v>
      </c>
      <c r="E59" s="53">
        <v>9089.09</v>
      </c>
      <c r="F59" s="53">
        <v>-11670.66</v>
      </c>
      <c r="G59" s="53"/>
      <c r="H59" s="53"/>
      <c r="J59" s="52"/>
      <c r="K59" s="52"/>
      <c r="L59" s="53"/>
      <c r="M59" s="53"/>
      <c r="N59" s="53"/>
    </row>
    <row r="60" spans="1:14" x14ac:dyDescent="0.25">
      <c r="C60" t="s">
        <v>269</v>
      </c>
      <c r="E60" s="53">
        <v>346251.3</v>
      </c>
      <c r="F60" s="53">
        <v>336595.09</v>
      </c>
      <c r="G60" s="53"/>
      <c r="H60" s="53"/>
      <c r="J60" s="52"/>
      <c r="K60" s="52"/>
      <c r="L60" s="53"/>
      <c r="M60" s="53"/>
      <c r="N60" s="53"/>
    </row>
    <row r="61" spans="1:14" x14ac:dyDescent="0.25">
      <c r="B61" t="s">
        <v>23</v>
      </c>
      <c r="E61" s="8"/>
      <c r="F61" s="8"/>
      <c r="G61" s="53"/>
      <c r="H61" s="53"/>
      <c r="J61" s="52"/>
      <c r="K61" s="52"/>
      <c r="L61" s="52"/>
      <c r="M61" s="52"/>
      <c r="N61" s="52"/>
    </row>
    <row r="62" spans="1:14" x14ac:dyDescent="0.25">
      <c r="B62" t="s">
        <v>270</v>
      </c>
      <c r="E62" s="8"/>
      <c r="F62" s="8"/>
      <c r="G62" s="53"/>
      <c r="H62" s="53"/>
      <c r="J62" s="52"/>
      <c r="K62" s="52"/>
      <c r="L62" s="52"/>
      <c r="M62" s="52"/>
      <c r="N62" s="52"/>
    </row>
    <row r="63" spans="1:14" x14ac:dyDescent="0.25">
      <c r="B63">
        <v>2300</v>
      </c>
      <c r="C63" t="s">
        <v>270</v>
      </c>
      <c r="E63" s="53">
        <v>3992.52</v>
      </c>
      <c r="F63" s="53">
        <v>5779.86</v>
      </c>
      <c r="G63" s="53"/>
      <c r="H63" s="53"/>
      <c r="J63" s="52"/>
      <c r="K63" s="52"/>
      <c r="L63" s="53"/>
      <c r="M63" s="53"/>
      <c r="N63" s="53"/>
    </row>
    <row r="64" spans="1:14" x14ac:dyDescent="0.25">
      <c r="A64" s="7"/>
      <c r="C64" t="s">
        <v>271</v>
      </c>
      <c r="E64" s="53">
        <v>3992.52</v>
      </c>
      <c r="F64" s="53">
        <v>5779.86</v>
      </c>
      <c r="G64" s="53"/>
      <c r="H64" s="53"/>
      <c r="J64" s="52"/>
      <c r="K64" s="52"/>
      <c r="L64" s="53"/>
      <c r="M64" s="53"/>
      <c r="N64" s="53"/>
    </row>
    <row r="65" spans="2:14" x14ac:dyDescent="0.25">
      <c r="B65" t="s">
        <v>25</v>
      </c>
      <c r="E65" s="8"/>
      <c r="F65" s="8"/>
      <c r="G65" s="53"/>
      <c r="H65" s="53"/>
      <c r="J65" s="52"/>
      <c r="K65" s="52"/>
      <c r="L65" s="52"/>
      <c r="M65" s="52"/>
      <c r="N65" s="52"/>
    </row>
    <row r="66" spans="2:14" x14ac:dyDescent="0.25">
      <c r="B66">
        <v>2305</v>
      </c>
      <c r="C66" t="s">
        <v>210</v>
      </c>
      <c r="E66" s="53">
        <v>2269.96</v>
      </c>
      <c r="F66" s="53">
        <v>1366.41</v>
      </c>
      <c r="G66" s="53"/>
      <c r="H66" s="53"/>
      <c r="J66" s="52"/>
      <c r="K66" s="52"/>
      <c r="L66" s="53"/>
      <c r="M66" s="52"/>
      <c r="N66" s="53"/>
    </row>
    <row r="67" spans="2:14" x14ac:dyDescent="0.25">
      <c r="B67">
        <v>2310</v>
      </c>
      <c r="C67" t="s">
        <v>71</v>
      </c>
      <c r="E67" s="53">
        <v>1242.71</v>
      </c>
      <c r="F67" s="53">
        <v>8060.04</v>
      </c>
      <c r="H67" s="8"/>
      <c r="J67" s="52"/>
      <c r="K67" s="52"/>
      <c r="L67" s="53"/>
      <c r="M67" s="53"/>
      <c r="N67" s="53"/>
    </row>
    <row r="68" spans="2:14" x14ac:dyDescent="0.25">
      <c r="B68">
        <v>2330</v>
      </c>
      <c r="C68" t="s">
        <v>168</v>
      </c>
      <c r="E68" s="53">
        <v>11739.82</v>
      </c>
      <c r="F68" s="53">
        <v>13830.82</v>
      </c>
      <c r="J68" s="52"/>
      <c r="K68" s="52"/>
      <c r="L68" s="53"/>
      <c r="M68" s="53"/>
      <c r="N68" s="53"/>
    </row>
    <row r="69" spans="2:14" x14ac:dyDescent="0.25">
      <c r="B69">
        <v>2580</v>
      </c>
      <c r="C69" t="s">
        <v>200</v>
      </c>
      <c r="E69" s="8">
        <v>0</v>
      </c>
      <c r="F69" s="53">
        <v>1269</v>
      </c>
      <c r="J69" s="52"/>
      <c r="K69" s="52"/>
      <c r="L69" s="53"/>
      <c r="M69" s="53"/>
      <c r="N69" s="52"/>
    </row>
    <row r="70" spans="2:14" x14ac:dyDescent="0.25">
      <c r="C70" t="s">
        <v>272</v>
      </c>
      <c r="E70" s="53">
        <v>15252.49</v>
      </c>
      <c r="F70" s="53">
        <v>24526.27</v>
      </c>
      <c r="J70" s="52"/>
      <c r="K70" s="52"/>
      <c r="L70" s="53"/>
      <c r="M70" s="53"/>
      <c r="N70" s="53"/>
    </row>
    <row r="71" spans="2:14" x14ac:dyDescent="0.25">
      <c r="B71" t="s">
        <v>24</v>
      </c>
      <c r="E71" s="8"/>
      <c r="F71" s="8"/>
      <c r="J71" s="52"/>
      <c r="K71" s="52"/>
      <c r="L71" s="52"/>
      <c r="M71" s="52"/>
      <c r="N71" s="52"/>
    </row>
    <row r="72" spans="2:14" x14ac:dyDescent="0.25">
      <c r="B72">
        <v>2340</v>
      </c>
      <c r="C72" t="s">
        <v>273</v>
      </c>
      <c r="E72" s="53">
        <v>1737.02</v>
      </c>
      <c r="F72" s="53">
        <v>1638.83</v>
      </c>
      <c r="J72" s="52"/>
      <c r="K72" s="52"/>
      <c r="L72" s="53"/>
      <c r="M72" s="52"/>
      <c r="N72" s="53"/>
    </row>
    <row r="73" spans="2:14" x14ac:dyDescent="0.25">
      <c r="B73">
        <v>2350</v>
      </c>
      <c r="C73" t="s">
        <v>274</v>
      </c>
      <c r="E73" s="52">
        <v>67.05</v>
      </c>
      <c r="F73" s="53">
        <v>57.7</v>
      </c>
      <c r="J73" s="52"/>
      <c r="K73" s="52"/>
      <c r="L73" s="52"/>
      <c r="M73" s="52"/>
      <c r="N73" s="52"/>
    </row>
    <row r="74" spans="2:14" x14ac:dyDescent="0.25">
      <c r="C74" t="s">
        <v>275</v>
      </c>
      <c r="E74" s="53">
        <v>1804.07</v>
      </c>
      <c r="F74" s="53">
        <v>1696.53</v>
      </c>
      <c r="J74" s="52"/>
      <c r="K74" s="52"/>
      <c r="L74" s="53"/>
      <c r="M74" s="52"/>
      <c r="N74" s="53"/>
    </row>
    <row r="75" spans="2:14" x14ac:dyDescent="0.25">
      <c r="C75" t="s">
        <v>276</v>
      </c>
      <c r="E75" s="53">
        <v>21049.08</v>
      </c>
      <c r="F75" s="53">
        <v>32002.66</v>
      </c>
      <c r="J75" s="52"/>
      <c r="K75" s="52"/>
      <c r="L75" s="53"/>
      <c r="M75" s="53"/>
      <c r="N75" s="53"/>
    </row>
    <row r="76" spans="2:14" x14ac:dyDescent="0.25">
      <c r="C76" t="s">
        <v>26</v>
      </c>
      <c r="E76" s="53">
        <v>367300.38</v>
      </c>
      <c r="F76" s="53">
        <v>368597.75</v>
      </c>
      <c r="G76" s="23"/>
      <c r="J76" s="52"/>
      <c r="K76" s="52"/>
      <c r="L76" s="53"/>
      <c r="M76" s="53"/>
      <c r="N76" s="53"/>
    </row>
    <row r="77" spans="2:14" x14ac:dyDescent="0.25">
      <c r="D77" s="8"/>
      <c r="E77" s="8"/>
      <c r="F77" s="8"/>
      <c r="G77" s="23"/>
    </row>
    <row r="80" spans="2:14" x14ac:dyDescent="0.25">
      <c r="D80" s="8"/>
      <c r="E80" s="8"/>
      <c r="F80" s="8"/>
    </row>
    <row r="81" spans="4:7" x14ac:dyDescent="0.25">
      <c r="D81" s="8"/>
      <c r="E81" s="8"/>
      <c r="F81" s="8"/>
      <c r="G81" s="23"/>
    </row>
    <row r="82" spans="4:7" x14ac:dyDescent="0.25">
      <c r="E82" s="8"/>
      <c r="F82" s="8"/>
      <c r="G82" s="23"/>
    </row>
    <row r="83" spans="4:7" x14ac:dyDescent="0.25">
      <c r="G83" s="23"/>
    </row>
    <row r="84" spans="4:7" x14ac:dyDescent="0.25">
      <c r="G84" s="23"/>
    </row>
    <row r="85" spans="4:7" x14ac:dyDescent="0.25">
      <c r="G85" s="23"/>
    </row>
    <row r="86" spans="4:7" x14ac:dyDescent="0.25">
      <c r="D86" s="8"/>
      <c r="E86" s="8"/>
      <c r="F86" s="8"/>
      <c r="G86" s="23"/>
    </row>
    <row r="88" spans="4:7" x14ac:dyDescent="0.25">
      <c r="D88" s="8"/>
      <c r="E88" s="8"/>
      <c r="F88" s="8"/>
      <c r="G88" s="23"/>
    </row>
    <row r="91" spans="4:7" x14ac:dyDescent="0.25">
      <c r="G91" s="23"/>
    </row>
    <row r="92" spans="4:7" x14ac:dyDescent="0.25">
      <c r="G92" s="23"/>
    </row>
    <row r="94" spans="4:7" x14ac:dyDescent="0.25">
      <c r="G94" s="23"/>
    </row>
    <row r="97" spans="4:7" x14ac:dyDescent="0.25">
      <c r="G97" s="23"/>
    </row>
    <row r="99" spans="4:7" x14ac:dyDescent="0.25">
      <c r="G99" s="23"/>
    </row>
    <row r="100" spans="4:7" x14ac:dyDescent="0.25">
      <c r="D100" s="8"/>
      <c r="E100" s="8"/>
      <c r="F100" s="8"/>
      <c r="G100" s="23"/>
    </row>
    <row r="101" spans="4:7" x14ac:dyDescent="0.25">
      <c r="D101" s="8"/>
      <c r="E101" s="8"/>
      <c r="F101" s="8"/>
      <c r="G101" s="23"/>
    </row>
    <row r="102" spans="4:7" x14ac:dyDescent="0.25">
      <c r="G102" s="23"/>
    </row>
    <row r="103" spans="4:7" x14ac:dyDescent="0.25">
      <c r="G103" s="23"/>
    </row>
    <row r="104" spans="4:7" x14ac:dyDescent="0.25">
      <c r="G104" s="23"/>
    </row>
    <row r="105" spans="4:7" x14ac:dyDescent="0.25">
      <c r="D105" s="8"/>
      <c r="E105" s="8"/>
      <c r="F105" s="8"/>
      <c r="G105" s="23"/>
    </row>
    <row r="106" spans="4:7" x14ac:dyDescent="0.25">
      <c r="D106" s="8"/>
      <c r="E106" s="8"/>
      <c r="F106" s="8"/>
      <c r="G106" s="23"/>
    </row>
    <row r="107" spans="4:7" x14ac:dyDescent="0.25">
      <c r="G107" s="23"/>
    </row>
    <row r="108" spans="4:7" x14ac:dyDescent="0.25">
      <c r="G108" s="23"/>
    </row>
    <row r="109" spans="4:7" x14ac:dyDescent="0.25">
      <c r="G109" s="23"/>
    </row>
    <row r="110" spans="4:7" x14ac:dyDescent="0.25">
      <c r="D110" s="8"/>
      <c r="G110" s="23"/>
    </row>
    <row r="111" spans="4:7" x14ac:dyDescent="0.25">
      <c r="G111" s="23"/>
    </row>
    <row r="112" spans="4:7" x14ac:dyDescent="0.25">
      <c r="G112" s="23"/>
    </row>
    <row r="113" spans="4:7" x14ac:dyDescent="0.25">
      <c r="G113" s="23"/>
    </row>
    <row r="114" spans="4:7" x14ac:dyDescent="0.25">
      <c r="G114" s="23"/>
    </row>
    <row r="115" spans="4:7" x14ac:dyDescent="0.25">
      <c r="D115" s="8"/>
    </row>
    <row r="116" spans="4:7" x14ac:dyDescent="0.25">
      <c r="G116" s="23"/>
    </row>
    <row r="117" spans="4:7" x14ac:dyDescent="0.25">
      <c r="D117" s="8"/>
      <c r="E117" s="8"/>
      <c r="F117" s="8"/>
    </row>
    <row r="118" spans="4:7" x14ac:dyDescent="0.25">
      <c r="G118" s="23"/>
    </row>
    <row r="119" spans="4:7" x14ac:dyDescent="0.25">
      <c r="G119" s="23"/>
    </row>
    <row r="120" spans="4:7" x14ac:dyDescent="0.25">
      <c r="G120" s="23"/>
    </row>
    <row r="121" spans="4:7" x14ac:dyDescent="0.25">
      <c r="G121" s="23"/>
    </row>
    <row r="122" spans="4:7" x14ac:dyDescent="0.25">
      <c r="D122" s="8"/>
      <c r="G122" s="23"/>
    </row>
    <row r="124" spans="4:7" x14ac:dyDescent="0.25">
      <c r="G124" s="23"/>
    </row>
    <row r="125" spans="4:7" x14ac:dyDescent="0.25">
      <c r="G125" s="23"/>
    </row>
    <row r="126" spans="4:7" x14ac:dyDescent="0.25">
      <c r="D126" s="8"/>
      <c r="E126" s="8"/>
      <c r="F126" s="8"/>
      <c r="G126" s="23"/>
    </row>
    <row r="128" spans="4:7" x14ac:dyDescent="0.25">
      <c r="D128" s="8"/>
      <c r="E128" s="8"/>
      <c r="F128" s="8"/>
      <c r="G128" s="23"/>
    </row>
    <row r="129" spans="4:7" x14ac:dyDescent="0.25">
      <c r="D129" s="8"/>
      <c r="E129" s="8"/>
      <c r="F129" s="8"/>
      <c r="G129" s="23"/>
    </row>
    <row r="132" spans="4:7" x14ac:dyDescent="0.25">
      <c r="E132" s="8"/>
      <c r="F132" s="8"/>
      <c r="G132" s="23"/>
    </row>
    <row r="133" spans="4:7" x14ac:dyDescent="0.25">
      <c r="E133" s="8"/>
      <c r="F133" s="8"/>
      <c r="G133" s="23"/>
    </row>
    <row r="136" spans="4:7" x14ac:dyDescent="0.25">
      <c r="D136" s="8"/>
      <c r="E136" s="8"/>
      <c r="F136" s="8"/>
      <c r="G136" s="23"/>
    </row>
    <row r="137" spans="4:7" x14ac:dyDescent="0.25">
      <c r="G137" s="23"/>
    </row>
    <row r="138" spans="4:7" x14ac:dyDescent="0.25">
      <c r="D138" s="8"/>
      <c r="E138" s="8"/>
      <c r="F138" s="8"/>
      <c r="G138" s="23"/>
    </row>
    <row r="140" spans="4:7" x14ac:dyDescent="0.25">
      <c r="D140" s="8"/>
      <c r="E140" s="8"/>
      <c r="F140" s="8"/>
      <c r="G140" s="23"/>
    </row>
    <row r="141" spans="4:7" x14ac:dyDescent="0.25">
      <c r="D141" s="8"/>
      <c r="E141" s="8"/>
      <c r="F141" s="8"/>
      <c r="G141" s="23"/>
    </row>
    <row r="145" spans="4:7" x14ac:dyDescent="0.25">
      <c r="D145" s="8"/>
      <c r="E145" s="8"/>
      <c r="F145" s="8"/>
      <c r="G145" s="23"/>
    </row>
    <row r="149" spans="4:7" x14ac:dyDescent="0.25">
      <c r="D149" s="8"/>
      <c r="E149" s="8"/>
      <c r="F149" s="8"/>
      <c r="G149" s="23"/>
    </row>
  </sheetData>
  <pageMargins left="0.7" right="0.7" top="0.75" bottom="0.75" header="0.3" footer="0.3"/>
  <pageSetup paperSize="9" scale="86" orientation="portrait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opLeftCell="A3" zoomScaleNormal="100" workbookViewId="0">
      <selection activeCell="C16" sqref="C16"/>
    </sheetView>
  </sheetViews>
  <sheetFormatPr defaultRowHeight="15" x14ac:dyDescent="0.25"/>
  <cols>
    <col min="3" max="3" width="4.7109375" customWidth="1"/>
    <col min="8" max="8" width="9.5703125" bestFit="1" customWidth="1"/>
    <col min="9" max="9" width="4" customWidth="1"/>
  </cols>
  <sheetData>
    <row r="1" spans="1:3" x14ac:dyDescent="0.25">
      <c r="A1" t="s">
        <v>47</v>
      </c>
    </row>
    <row r="2" spans="1:3" x14ac:dyDescent="0.25">
      <c r="A2" t="s">
        <v>48</v>
      </c>
    </row>
    <row r="3" spans="1:3" x14ac:dyDescent="0.25">
      <c r="A3" t="s">
        <v>49</v>
      </c>
    </row>
    <row r="4" spans="1:3" x14ac:dyDescent="0.25">
      <c r="A4" s="13" t="str">
        <f>Otsikko!A4</f>
        <v>Y-tunnus: 0288860-5</v>
      </c>
    </row>
    <row r="13" spans="1:3" s="2" customFormat="1" ht="18.75" x14ac:dyDescent="0.3">
      <c r="C13" s="2" t="s">
        <v>51</v>
      </c>
    </row>
    <row r="18" spans="3:10" s="1" customFormat="1" ht="18.75" x14ac:dyDescent="0.3">
      <c r="C18" s="1" t="s">
        <v>52</v>
      </c>
    </row>
    <row r="19" spans="3:10" x14ac:dyDescent="0.25">
      <c r="J19" s="31"/>
    </row>
    <row r="20" spans="3:10" x14ac:dyDescent="0.25">
      <c r="D20" t="s">
        <v>296</v>
      </c>
      <c r="H20" s="3" t="s">
        <v>17</v>
      </c>
      <c r="J20" s="31"/>
    </row>
    <row r="21" spans="3:10" x14ac:dyDescent="0.25">
      <c r="H21" s="3"/>
      <c r="J21" s="83"/>
    </row>
    <row r="22" spans="3:10" x14ac:dyDescent="0.25">
      <c r="D22" t="s">
        <v>17</v>
      </c>
      <c r="E22" t="s">
        <v>0</v>
      </c>
      <c r="H22" t="s">
        <v>17</v>
      </c>
      <c r="J22" s="83" t="s">
        <v>322</v>
      </c>
    </row>
    <row r="23" spans="3:10" x14ac:dyDescent="0.25">
      <c r="D23" t="s">
        <v>17</v>
      </c>
      <c r="E23" t="s">
        <v>1</v>
      </c>
      <c r="H23" t="s">
        <v>17</v>
      </c>
      <c r="J23" s="31">
        <v>2</v>
      </c>
    </row>
    <row r="24" spans="3:10" x14ac:dyDescent="0.25">
      <c r="D24" t="s">
        <v>17</v>
      </c>
      <c r="E24" t="s">
        <v>2</v>
      </c>
      <c r="H24" t="s">
        <v>17</v>
      </c>
      <c r="J24" s="31">
        <v>3</v>
      </c>
    </row>
    <row r="25" spans="3:10" x14ac:dyDescent="0.25">
      <c r="D25" t="s">
        <v>17</v>
      </c>
      <c r="E25" t="s">
        <v>3</v>
      </c>
      <c r="H25" t="s">
        <v>17</v>
      </c>
      <c r="J25" s="31">
        <v>4</v>
      </c>
    </row>
    <row r="26" spans="3:10" x14ac:dyDescent="0.25">
      <c r="D26" t="s">
        <v>177</v>
      </c>
      <c r="J26" s="31">
        <v>5</v>
      </c>
    </row>
    <row r="27" spans="3:10" x14ac:dyDescent="0.25">
      <c r="D27" t="s">
        <v>5</v>
      </c>
      <c r="J27" s="83" t="s">
        <v>323</v>
      </c>
    </row>
    <row r="28" spans="3:10" x14ac:dyDescent="0.25">
      <c r="D28" t="s">
        <v>6</v>
      </c>
      <c r="J28" s="84" t="s">
        <v>324</v>
      </c>
    </row>
    <row r="29" spans="3:10" x14ac:dyDescent="0.25">
      <c r="D29" t="s">
        <v>7</v>
      </c>
      <c r="J29" s="31" t="s">
        <v>327</v>
      </c>
    </row>
    <row r="30" spans="3:10" x14ac:dyDescent="0.25">
      <c r="J30" s="31"/>
    </row>
  </sheetData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49"/>
  <sheetViews>
    <sheetView topLeftCell="A100" zoomScaleNormal="100" workbookViewId="0">
      <selection activeCell="C1" sqref="C1"/>
    </sheetView>
  </sheetViews>
  <sheetFormatPr defaultRowHeight="15" x14ac:dyDescent="0.25"/>
  <cols>
    <col min="1" max="1" width="6.85546875" style="69" customWidth="1"/>
    <col min="3" max="3" width="39.140625" customWidth="1"/>
    <col min="4" max="5" width="14.140625" customWidth="1"/>
  </cols>
  <sheetData>
    <row r="1" spans="2:12" ht="15.75" x14ac:dyDescent="0.25">
      <c r="B1" s="18" t="s">
        <v>47</v>
      </c>
      <c r="G1" t="s">
        <v>328</v>
      </c>
      <c r="H1" s="27"/>
    </row>
    <row r="2" spans="2:12" s="69" customFormat="1" ht="15.75" x14ac:dyDescent="0.25">
      <c r="B2" s="18"/>
      <c r="D2" s="27" t="s">
        <v>73</v>
      </c>
      <c r="E2" s="27" t="s">
        <v>73</v>
      </c>
      <c r="G2"/>
      <c r="H2" s="27"/>
    </row>
    <row r="3" spans="2:12" ht="15.75" x14ac:dyDescent="0.25">
      <c r="B3" s="18"/>
      <c r="D3" s="71" t="s">
        <v>297</v>
      </c>
      <c r="E3" s="41" t="s">
        <v>203</v>
      </c>
      <c r="H3" s="37"/>
    </row>
    <row r="4" spans="2:12" x14ac:dyDescent="0.25">
      <c r="B4" s="7" t="s">
        <v>10</v>
      </c>
      <c r="D4" s="8"/>
      <c r="E4" s="8"/>
      <c r="F4" s="8"/>
      <c r="H4" s="8"/>
    </row>
    <row r="5" spans="2:12" x14ac:dyDescent="0.25">
      <c r="D5" s="8"/>
      <c r="E5" s="8"/>
      <c r="F5" s="8"/>
      <c r="H5" s="8"/>
    </row>
    <row r="6" spans="2:12" s="7" customFormat="1" x14ac:dyDescent="0.25">
      <c r="B6" s="7" t="s">
        <v>74</v>
      </c>
      <c r="D6" s="10"/>
      <c r="E6" s="10"/>
      <c r="F6" s="10"/>
      <c r="H6" s="10"/>
    </row>
    <row r="7" spans="2:12" hidden="1" x14ac:dyDescent="0.25">
      <c r="D7" s="8"/>
      <c r="E7" s="8"/>
      <c r="F7" s="8"/>
      <c r="H7" s="8"/>
    </row>
    <row r="8" spans="2:12" hidden="1" x14ac:dyDescent="0.25">
      <c r="B8" t="s">
        <v>14</v>
      </c>
      <c r="D8" s="8"/>
      <c r="E8" s="8"/>
      <c r="F8" s="8"/>
      <c r="H8" s="8"/>
    </row>
    <row r="9" spans="2:12" hidden="1" x14ac:dyDescent="0.25">
      <c r="B9">
        <v>3100</v>
      </c>
      <c r="C9" t="s">
        <v>75</v>
      </c>
      <c r="D9" s="8">
        <v>31519.83</v>
      </c>
      <c r="E9" s="8">
        <v>31519.83</v>
      </c>
      <c r="F9" s="8"/>
      <c r="H9" s="8"/>
    </row>
    <row r="10" spans="2:12" hidden="1" x14ac:dyDescent="0.25">
      <c r="B10">
        <v>3101</v>
      </c>
      <c r="C10" t="s">
        <v>76</v>
      </c>
      <c r="D10" s="8">
        <v>10571.61</v>
      </c>
      <c r="E10" s="8">
        <v>10571.61</v>
      </c>
      <c r="F10" s="8"/>
      <c r="H10" s="8"/>
    </row>
    <row r="11" spans="2:12" hidden="1" x14ac:dyDescent="0.25">
      <c r="B11">
        <v>3108</v>
      </c>
      <c r="C11" t="s">
        <v>77</v>
      </c>
      <c r="D11" s="8">
        <v>1780.9</v>
      </c>
      <c r="E11" s="8">
        <v>1780.9</v>
      </c>
      <c r="F11" s="8"/>
      <c r="G11" t="s">
        <v>17</v>
      </c>
      <c r="H11" s="8"/>
    </row>
    <row r="12" spans="2:12" x14ac:dyDescent="0.25">
      <c r="B12" t="s">
        <v>14</v>
      </c>
      <c r="D12" s="54">
        <v>10143.34</v>
      </c>
      <c r="E12" s="16">
        <v>22413.64</v>
      </c>
      <c r="F12" s="8"/>
      <c r="H12" s="8"/>
      <c r="I12" s="46"/>
      <c r="J12" s="46"/>
      <c r="K12" s="47"/>
      <c r="L12" s="47"/>
    </row>
    <row r="13" spans="2:12" hidden="1" x14ac:dyDescent="0.25">
      <c r="D13" s="16"/>
      <c r="E13" s="16"/>
      <c r="F13" s="8"/>
      <c r="H13" s="8"/>
      <c r="I13" s="46"/>
      <c r="J13" s="46"/>
      <c r="K13" s="46"/>
      <c r="L13" s="47"/>
    </row>
    <row r="14" spans="2:12" hidden="1" x14ac:dyDescent="0.25">
      <c r="B14" t="s">
        <v>78</v>
      </c>
      <c r="D14" s="16"/>
      <c r="E14" s="16"/>
      <c r="F14" s="8"/>
      <c r="H14" s="8"/>
      <c r="I14" s="46"/>
      <c r="J14" s="46"/>
      <c r="K14" s="46"/>
      <c r="L14" s="46"/>
    </row>
    <row r="15" spans="2:12" hidden="1" x14ac:dyDescent="0.25">
      <c r="B15">
        <v>4100</v>
      </c>
      <c r="C15" t="s">
        <v>79</v>
      </c>
      <c r="D15" s="16">
        <v>18497.86</v>
      </c>
      <c r="E15" s="16">
        <v>18497.86</v>
      </c>
      <c r="F15" s="8"/>
      <c r="H15" s="8"/>
      <c r="I15" s="46"/>
      <c r="J15" s="46"/>
      <c r="K15" s="47"/>
      <c r="L15" s="47"/>
    </row>
    <row r="16" spans="2:12" hidden="1" x14ac:dyDescent="0.25">
      <c r="B16">
        <v>4106</v>
      </c>
      <c r="C16" t="s">
        <v>80</v>
      </c>
      <c r="D16" s="16">
        <v>3709.32</v>
      </c>
      <c r="E16" s="16">
        <v>3709.32</v>
      </c>
      <c r="F16" s="8"/>
      <c r="H16" s="8"/>
      <c r="I16" s="46"/>
      <c r="J16" s="46"/>
      <c r="K16" s="47"/>
      <c r="L16" s="47"/>
    </row>
    <row r="17" spans="2:12" hidden="1" x14ac:dyDescent="0.25">
      <c r="B17">
        <v>4108</v>
      </c>
      <c r="C17" t="s">
        <v>16</v>
      </c>
      <c r="D17" s="16">
        <v>5321.18</v>
      </c>
      <c r="E17" s="16">
        <v>5321.18</v>
      </c>
      <c r="F17" s="8"/>
      <c r="H17" s="8"/>
      <c r="I17" s="46"/>
      <c r="J17" s="46"/>
      <c r="K17" s="46"/>
      <c r="L17" s="46"/>
    </row>
    <row r="18" spans="2:12" x14ac:dyDescent="0.25">
      <c r="B18" t="s">
        <v>159</v>
      </c>
      <c r="D18" s="55">
        <v>20405.04</v>
      </c>
      <c r="E18" s="16">
        <v>15294.17</v>
      </c>
      <c r="F18" s="10"/>
      <c r="G18" s="10"/>
      <c r="H18" s="8"/>
      <c r="I18" s="46"/>
      <c r="J18" s="46"/>
      <c r="K18" s="47"/>
      <c r="L18" s="47"/>
    </row>
    <row r="19" spans="2:12" hidden="1" x14ac:dyDescent="0.25">
      <c r="D19" s="16"/>
      <c r="E19" s="16"/>
      <c r="F19" s="10"/>
      <c r="G19" s="10"/>
      <c r="H19" s="8"/>
      <c r="I19" s="46"/>
      <c r="J19" s="46"/>
      <c r="K19" s="47"/>
      <c r="L19" s="47"/>
    </row>
    <row r="20" spans="2:12" s="7" customFormat="1" x14ac:dyDescent="0.25">
      <c r="B20" s="7" t="s">
        <v>81</v>
      </c>
      <c r="D20" s="22">
        <f>D12-D18</f>
        <v>-10261.700000000001</v>
      </c>
      <c r="E20" s="22">
        <f>E12-E18</f>
        <v>7119.4699999999993</v>
      </c>
      <c r="F20" s="10" t="s">
        <v>17</v>
      </c>
      <c r="G20" s="10"/>
      <c r="H20" s="10"/>
      <c r="I20" s="46"/>
      <c r="J20" s="46"/>
      <c r="K20" s="47"/>
      <c r="L20" s="47"/>
    </row>
    <row r="21" spans="2:12" x14ac:dyDescent="0.25">
      <c r="D21" s="16"/>
      <c r="E21" s="16"/>
      <c r="F21" s="10"/>
      <c r="G21" s="10"/>
      <c r="H21" s="8"/>
      <c r="I21" s="46"/>
      <c r="J21" s="46"/>
      <c r="K21" s="47"/>
      <c r="L21" s="47"/>
    </row>
    <row r="22" spans="2:12" x14ac:dyDescent="0.25">
      <c r="B22" s="7" t="s">
        <v>82</v>
      </c>
      <c r="D22" s="16"/>
      <c r="E22" s="16"/>
      <c r="F22" s="10"/>
      <c r="G22" s="10"/>
      <c r="H22" s="8"/>
      <c r="I22" s="46"/>
      <c r="J22" s="46"/>
      <c r="K22" s="47"/>
      <c r="L22" s="47"/>
    </row>
    <row r="23" spans="2:12" hidden="1" x14ac:dyDescent="0.25">
      <c r="D23" s="16"/>
      <c r="E23" s="16"/>
      <c r="F23" s="10"/>
      <c r="G23" s="10"/>
      <c r="H23" s="8"/>
      <c r="I23" s="46"/>
      <c r="J23" s="46"/>
      <c r="K23" s="46"/>
      <c r="L23" s="46"/>
    </row>
    <row r="24" spans="2:12" x14ac:dyDescent="0.25">
      <c r="B24" t="s">
        <v>11</v>
      </c>
      <c r="D24" s="16"/>
      <c r="E24" s="16"/>
      <c r="F24" s="10"/>
      <c r="G24" s="10"/>
      <c r="H24" s="8"/>
      <c r="I24" s="46"/>
      <c r="J24" s="46"/>
      <c r="K24" s="46"/>
      <c r="L24" s="46"/>
    </row>
    <row r="25" spans="2:12" hidden="1" x14ac:dyDescent="0.25">
      <c r="D25" s="16"/>
      <c r="E25" s="16"/>
      <c r="F25" s="10"/>
      <c r="G25" s="10"/>
      <c r="H25" s="8"/>
      <c r="I25" s="46"/>
      <c r="J25" s="46"/>
      <c r="K25" s="46"/>
      <c r="L25" s="46"/>
    </row>
    <row r="26" spans="2:12" hidden="1" x14ac:dyDescent="0.25">
      <c r="B26" t="s">
        <v>28</v>
      </c>
      <c r="C26" t="s">
        <v>17</v>
      </c>
      <c r="D26" s="16" t="s">
        <v>17</v>
      </c>
      <c r="E26" s="16" t="s">
        <v>17</v>
      </c>
      <c r="F26" s="10"/>
      <c r="G26" s="10"/>
      <c r="H26" s="8"/>
      <c r="I26" s="46"/>
      <c r="J26" s="46"/>
      <c r="K26" s="47"/>
      <c r="L26" s="47"/>
    </row>
    <row r="27" spans="2:12" hidden="1" x14ac:dyDescent="0.25">
      <c r="B27">
        <v>5100</v>
      </c>
      <c r="C27" t="s">
        <v>28</v>
      </c>
      <c r="D27" s="16">
        <v>84654.5</v>
      </c>
      <c r="E27" s="16">
        <v>84654.5</v>
      </c>
      <c r="F27" s="10"/>
      <c r="G27" s="10"/>
      <c r="H27" s="8"/>
      <c r="I27" s="46"/>
      <c r="J27" s="46"/>
      <c r="K27" s="47"/>
      <c r="L27" s="47"/>
    </row>
    <row r="28" spans="2:12" hidden="1" x14ac:dyDescent="0.25">
      <c r="B28">
        <v>5110</v>
      </c>
      <c r="C28" t="s">
        <v>83</v>
      </c>
      <c r="D28" s="16">
        <v>1750</v>
      </c>
      <c r="E28" s="16">
        <v>1750</v>
      </c>
      <c r="F28" s="10"/>
      <c r="G28" s="10"/>
      <c r="H28" s="16"/>
      <c r="I28" s="46"/>
      <c r="J28" s="46"/>
      <c r="K28" s="47"/>
      <c r="L28" s="47"/>
    </row>
    <row r="29" spans="2:12" hidden="1" x14ac:dyDescent="0.25">
      <c r="B29">
        <v>5111</v>
      </c>
      <c r="C29" t="s">
        <v>84</v>
      </c>
      <c r="D29" s="16">
        <v>1108</v>
      </c>
      <c r="E29" s="16">
        <v>1108</v>
      </c>
      <c r="F29" s="10"/>
      <c r="G29" s="10" t="s">
        <v>17</v>
      </c>
      <c r="H29" s="16"/>
      <c r="I29" s="46"/>
      <c r="J29" s="46"/>
      <c r="K29" s="46"/>
      <c r="L29" s="47"/>
    </row>
    <row r="30" spans="2:12" hidden="1" x14ac:dyDescent="0.25">
      <c r="B30">
        <v>5114</v>
      </c>
      <c r="C30" t="s">
        <v>85</v>
      </c>
      <c r="D30" s="16">
        <v>1780</v>
      </c>
      <c r="E30" s="16">
        <v>1780</v>
      </c>
      <c r="F30" s="10"/>
      <c r="G30" s="10"/>
      <c r="H30" s="16"/>
      <c r="I30" s="46"/>
      <c r="J30" s="46"/>
      <c r="K30" s="47"/>
      <c r="L30" s="47"/>
    </row>
    <row r="31" spans="2:12" x14ac:dyDescent="0.25">
      <c r="B31" t="s">
        <v>28</v>
      </c>
      <c r="D31" s="16">
        <f>82135.23+2170+1428</f>
        <v>85733.23</v>
      </c>
      <c r="E31" s="16">
        <v>110800.35</v>
      </c>
      <c r="F31" s="10"/>
      <c r="G31" s="10" t="s">
        <v>17</v>
      </c>
      <c r="H31" s="8"/>
      <c r="I31" s="46"/>
      <c r="J31" s="46"/>
      <c r="K31" s="46"/>
      <c r="L31" s="46"/>
    </row>
    <row r="32" spans="2:12" hidden="1" x14ac:dyDescent="0.25">
      <c r="D32" s="16"/>
      <c r="E32" s="16"/>
      <c r="F32" s="10"/>
      <c r="G32" s="10"/>
      <c r="H32" s="8"/>
      <c r="I32" s="46"/>
      <c r="J32" s="46"/>
      <c r="K32" s="47"/>
      <c r="L32" s="47"/>
    </row>
    <row r="33" spans="2:12" hidden="1" x14ac:dyDescent="0.25">
      <c r="B33" t="s">
        <v>86</v>
      </c>
      <c r="C33" t="s">
        <v>17</v>
      </c>
      <c r="D33" s="16" t="s">
        <v>17</v>
      </c>
      <c r="E33" s="16" t="s">
        <v>17</v>
      </c>
      <c r="F33" s="10"/>
      <c r="G33" s="10"/>
      <c r="H33" s="8"/>
      <c r="I33" s="46"/>
      <c r="J33" s="46"/>
      <c r="K33" s="47"/>
      <c r="L33" s="47"/>
    </row>
    <row r="34" spans="2:12" hidden="1" x14ac:dyDescent="0.25">
      <c r="B34">
        <v>5106</v>
      </c>
      <c r="C34" t="s">
        <v>86</v>
      </c>
      <c r="D34" s="16">
        <v>15162</v>
      </c>
      <c r="E34" s="16">
        <v>15162</v>
      </c>
      <c r="F34" s="10"/>
      <c r="G34" s="10"/>
      <c r="H34" s="8"/>
      <c r="I34" s="46"/>
      <c r="J34" s="46"/>
      <c r="K34" s="46"/>
      <c r="L34" s="46"/>
    </row>
    <row r="35" spans="2:12" x14ac:dyDescent="0.25">
      <c r="B35" t="s">
        <v>86</v>
      </c>
      <c r="D35" s="56">
        <v>13889.97</v>
      </c>
      <c r="E35" s="16">
        <v>21454.44</v>
      </c>
      <c r="F35" s="10"/>
      <c r="G35" s="10"/>
      <c r="H35" s="8"/>
      <c r="I35" s="46"/>
      <c r="J35" s="46"/>
      <c r="K35" s="46"/>
      <c r="L35" s="46"/>
    </row>
    <row r="36" spans="2:12" hidden="1" x14ac:dyDescent="0.25">
      <c r="D36" s="16"/>
      <c r="E36" s="16"/>
      <c r="F36" s="10"/>
      <c r="G36" s="10"/>
      <c r="H36" s="8"/>
      <c r="I36" s="46"/>
      <c r="J36" s="46"/>
      <c r="K36" s="46"/>
      <c r="L36" s="46"/>
    </row>
    <row r="37" spans="2:12" hidden="1" x14ac:dyDescent="0.25">
      <c r="B37" t="s">
        <v>87</v>
      </c>
      <c r="D37" s="16" t="s">
        <v>17</v>
      </c>
      <c r="E37" s="16" t="s">
        <v>17</v>
      </c>
      <c r="F37" s="10"/>
      <c r="G37" s="10"/>
      <c r="H37" s="8"/>
      <c r="I37" s="46"/>
      <c r="J37" s="46"/>
      <c r="K37" s="46"/>
      <c r="L37" s="46"/>
    </row>
    <row r="38" spans="2:12" hidden="1" x14ac:dyDescent="0.25">
      <c r="B38">
        <v>5104</v>
      </c>
      <c r="C38" t="s">
        <v>88</v>
      </c>
      <c r="D38" s="16">
        <v>867.33</v>
      </c>
      <c r="E38" s="16">
        <v>867.33</v>
      </c>
      <c r="F38" s="10"/>
      <c r="G38" s="10"/>
      <c r="H38" s="8"/>
      <c r="I38" s="46"/>
      <c r="J38" s="46"/>
      <c r="K38" s="47"/>
      <c r="L38" s="47"/>
    </row>
    <row r="39" spans="2:12" hidden="1" x14ac:dyDescent="0.25">
      <c r="B39">
        <v>5105</v>
      </c>
      <c r="C39" t="s">
        <v>89</v>
      </c>
      <c r="D39" s="16">
        <v>1736.75</v>
      </c>
      <c r="E39" s="16">
        <v>1736.75</v>
      </c>
      <c r="F39" s="10"/>
      <c r="G39" s="10"/>
      <c r="H39" s="8"/>
      <c r="I39" s="46"/>
      <c r="J39" s="46"/>
      <c r="K39" s="47"/>
      <c r="L39" s="47"/>
    </row>
    <row r="40" spans="2:12" hidden="1" x14ac:dyDescent="0.25">
      <c r="B40">
        <v>5108</v>
      </c>
      <c r="C40" t="s">
        <v>90</v>
      </c>
      <c r="D40" s="16">
        <v>341.38</v>
      </c>
      <c r="E40" s="16">
        <v>341.38</v>
      </c>
      <c r="F40" s="10"/>
      <c r="G40" s="10"/>
      <c r="H40" s="8"/>
      <c r="I40" s="46"/>
      <c r="J40" s="46"/>
      <c r="K40" s="46"/>
      <c r="L40" s="46"/>
    </row>
    <row r="41" spans="2:12" x14ac:dyDescent="0.25">
      <c r="B41" t="s">
        <v>87</v>
      </c>
      <c r="D41" s="16">
        <f>1761.6-291.04</f>
        <v>1470.56</v>
      </c>
      <c r="E41" s="16">
        <v>-976.98</v>
      </c>
      <c r="F41" s="10"/>
      <c r="G41" s="10"/>
      <c r="H41" s="8"/>
      <c r="I41" s="46"/>
      <c r="J41" s="46"/>
      <c r="K41" s="47"/>
      <c r="L41" s="47"/>
    </row>
    <row r="42" spans="2:12" hidden="1" x14ac:dyDescent="0.25">
      <c r="D42" s="16"/>
      <c r="E42" s="16"/>
      <c r="F42" s="10"/>
      <c r="G42" s="10"/>
      <c r="H42" s="8"/>
      <c r="I42" s="46"/>
      <c r="J42" s="46"/>
      <c r="K42" s="47"/>
      <c r="L42" s="47"/>
    </row>
    <row r="43" spans="2:12" x14ac:dyDescent="0.25">
      <c r="B43" t="s">
        <v>91</v>
      </c>
      <c r="D43" s="16">
        <f>(D31+D35+D41)</f>
        <v>101093.75999999999</v>
      </c>
      <c r="E43" s="16">
        <f>(E31+E35+E41)</f>
        <v>131277.81</v>
      </c>
      <c r="F43" s="10"/>
      <c r="G43" s="10"/>
      <c r="H43" s="8"/>
      <c r="I43" s="46"/>
      <c r="J43" s="46"/>
      <c r="K43" s="46"/>
      <c r="L43" s="46"/>
    </row>
    <row r="44" spans="2:12" ht="10.5" customHeight="1" x14ac:dyDescent="0.25">
      <c r="D44" s="14"/>
      <c r="E44" s="14"/>
      <c r="F44" s="8"/>
      <c r="H44" s="8"/>
      <c r="I44" s="46"/>
      <c r="J44" s="46"/>
      <c r="K44" s="47"/>
      <c r="L44" s="47"/>
    </row>
    <row r="45" spans="2:12" hidden="1" x14ac:dyDescent="0.25">
      <c r="B45" t="s">
        <v>92</v>
      </c>
      <c r="D45" s="14"/>
      <c r="E45" s="14"/>
      <c r="F45" s="8"/>
      <c r="H45" s="8"/>
      <c r="I45" s="46"/>
      <c r="J45" s="46"/>
      <c r="K45" s="46"/>
      <c r="L45" s="46"/>
    </row>
    <row r="46" spans="2:12" hidden="1" x14ac:dyDescent="0.25">
      <c r="B46">
        <v>9000</v>
      </c>
      <c r="C46" t="s">
        <v>92</v>
      </c>
      <c r="D46" s="14">
        <v>1509.86</v>
      </c>
      <c r="E46" s="14">
        <v>1509.86</v>
      </c>
      <c r="F46" s="8"/>
      <c r="H46" s="8"/>
      <c r="I46" s="46"/>
      <c r="J46" s="46"/>
      <c r="K46" s="46"/>
      <c r="L46" s="46"/>
    </row>
    <row r="47" spans="2:12" x14ac:dyDescent="0.25">
      <c r="B47" t="s">
        <v>92</v>
      </c>
      <c r="D47" s="57">
        <v>1699.21</v>
      </c>
      <c r="E47" s="16">
        <v>2024.39</v>
      </c>
      <c r="F47" s="8"/>
      <c r="H47" s="8"/>
      <c r="I47" s="46"/>
      <c r="J47" s="46"/>
      <c r="K47" s="46"/>
      <c r="L47" s="46"/>
    </row>
    <row r="48" spans="2:12" ht="9.75" customHeight="1" x14ac:dyDescent="0.25">
      <c r="D48" s="16"/>
      <c r="E48" s="16"/>
      <c r="F48" s="8"/>
      <c r="H48" s="8"/>
      <c r="I48" s="46"/>
      <c r="J48" s="46"/>
      <c r="K48" s="47"/>
      <c r="L48" s="47"/>
    </row>
    <row r="49" spans="2:12" hidden="1" x14ac:dyDescent="0.25">
      <c r="B49" t="s">
        <v>12</v>
      </c>
      <c r="D49" s="16" t="s">
        <v>17</v>
      </c>
      <c r="E49" s="16" t="s">
        <v>17</v>
      </c>
      <c r="F49" s="8"/>
      <c r="H49" s="8"/>
      <c r="I49" s="46"/>
      <c r="J49" s="46"/>
      <c r="K49" s="47"/>
      <c r="L49" s="46"/>
    </row>
    <row r="50" spans="2:12" hidden="1" x14ac:dyDescent="0.25">
      <c r="B50">
        <v>4205</v>
      </c>
      <c r="C50" t="s">
        <v>93</v>
      </c>
      <c r="D50" s="16">
        <v>3420.07</v>
      </c>
      <c r="E50" s="16">
        <v>3420.07</v>
      </c>
      <c r="F50" s="8"/>
      <c r="G50" t="s">
        <v>17</v>
      </c>
      <c r="H50" s="16"/>
      <c r="I50" s="46"/>
      <c r="J50" s="46"/>
      <c r="K50" s="47"/>
      <c r="L50" s="46"/>
    </row>
    <row r="51" spans="2:12" hidden="1" x14ac:dyDescent="0.25">
      <c r="B51">
        <v>4207</v>
      </c>
      <c r="C51" t="s">
        <v>94</v>
      </c>
      <c r="D51" s="16">
        <v>79</v>
      </c>
      <c r="E51" s="16">
        <v>79</v>
      </c>
      <c r="F51" s="8"/>
      <c r="H51" s="8"/>
      <c r="I51" s="46"/>
      <c r="J51" s="46"/>
      <c r="K51" s="46"/>
      <c r="L51" s="46"/>
    </row>
    <row r="52" spans="2:12" hidden="1" x14ac:dyDescent="0.25">
      <c r="B52">
        <v>4208</v>
      </c>
      <c r="C52" t="s">
        <v>95</v>
      </c>
      <c r="D52" s="16">
        <v>1706.58</v>
      </c>
      <c r="E52" s="16">
        <v>1706.58</v>
      </c>
      <c r="F52" s="8"/>
      <c r="H52" s="8"/>
      <c r="I52" s="46"/>
      <c r="J52" s="46"/>
      <c r="K52" s="46"/>
      <c r="L52" s="46"/>
    </row>
    <row r="53" spans="2:12" hidden="1" x14ac:dyDescent="0.25">
      <c r="B53">
        <v>4209</v>
      </c>
      <c r="C53" t="s">
        <v>96</v>
      </c>
      <c r="D53" s="16">
        <v>737.18</v>
      </c>
      <c r="E53" s="16">
        <v>737.18</v>
      </c>
      <c r="F53" s="8"/>
      <c r="H53" s="8"/>
      <c r="I53" s="46"/>
      <c r="J53" s="46"/>
      <c r="K53" s="46"/>
      <c r="L53" s="46"/>
    </row>
    <row r="54" spans="2:12" hidden="1" x14ac:dyDescent="0.25">
      <c r="B54">
        <v>4210</v>
      </c>
      <c r="C54" t="s">
        <v>97</v>
      </c>
      <c r="D54" s="16">
        <v>37.5</v>
      </c>
      <c r="E54" s="16">
        <v>37.5</v>
      </c>
      <c r="F54" s="8"/>
      <c r="H54" s="8"/>
      <c r="I54" s="46"/>
      <c r="J54" s="46"/>
      <c r="K54" s="47"/>
      <c r="L54" s="47"/>
    </row>
    <row r="55" spans="2:12" hidden="1" x14ac:dyDescent="0.25">
      <c r="B55">
        <v>4211</v>
      </c>
      <c r="C55" t="s">
        <v>98</v>
      </c>
      <c r="D55" s="16">
        <v>10599.77</v>
      </c>
      <c r="E55" s="16">
        <v>10599.77</v>
      </c>
      <c r="H55" s="16"/>
      <c r="I55" s="46"/>
      <c r="J55" s="46"/>
      <c r="K55" s="46"/>
      <c r="L55" s="47"/>
    </row>
    <row r="56" spans="2:12" hidden="1" x14ac:dyDescent="0.25">
      <c r="B56">
        <v>4213</v>
      </c>
      <c r="C56" t="s">
        <v>99</v>
      </c>
      <c r="D56" s="16">
        <v>0</v>
      </c>
      <c r="E56" s="16">
        <v>0</v>
      </c>
      <c r="F56" s="8"/>
      <c r="H56" s="16"/>
      <c r="I56" s="46"/>
      <c r="J56" s="46"/>
      <c r="K56" s="46"/>
      <c r="L56" s="47"/>
    </row>
    <row r="57" spans="2:12" hidden="1" x14ac:dyDescent="0.25">
      <c r="B57">
        <v>4214</v>
      </c>
      <c r="C57" t="s">
        <v>100</v>
      </c>
      <c r="D57" s="16">
        <v>722.57</v>
      </c>
      <c r="E57" s="16">
        <v>722.57</v>
      </c>
      <c r="F57" s="8"/>
      <c r="H57" s="16"/>
      <c r="I57" s="46"/>
      <c r="J57" s="46"/>
      <c r="K57" s="46"/>
      <c r="L57" s="47"/>
    </row>
    <row r="58" spans="2:12" hidden="1" x14ac:dyDescent="0.25">
      <c r="B58">
        <v>4218</v>
      </c>
      <c r="C58" t="s">
        <v>101</v>
      </c>
      <c r="D58" s="16">
        <v>13107.49</v>
      </c>
      <c r="E58" s="16">
        <v>13107.49</v>
      </c>
      <c r="F58" s="14" t="s">
        <v>17</v>
      </c>
      <c r="H58" s="16"/>
      <c r="I58" s="46"/>
      <c r="J58" s="46"/>
      <c r="K58" s="46"/>
      <c r="L58" s="46"/>
    </row>
    <row r="59" spans="2:12" hidden="1" x14ac:dyDescent="0.25">
      <c r="B59">
        <v>4219</v>
      </c>
      <c r="C59" t="s">
        <v>102</v>
      </c>
      <c r="D59" s="16">
        <v>2141.5700000000002</v>
      </c>
      <c r="E59" s="16">
        <v>2141.5700000000002</v>
      </c>
      <c r="F59" s="8"/>
      <c r="H59" s="16"/>
      <c r="I59" s="46"/>
      <c r="J59" s="46"/>
      <c r="K59" s="47"/>
      <c r="L59" s="47"/>
    </row>
    <row r="60" spans="2:12" hidden="1" x14ac:dyDescent="0.25">
      <c r="B60">
        <v>4220</v>
      </c>
      <c r="C60" t="s">
        <v>103</v>
      </c>
      <c r="D60" s="16">
        <v>1253.3</v>
      </c>
      <c r="E60" s="16">
        <v>1253.3</v>
      </c>
      <c r="F60" s="8"/>
      <c r="H60" s="8"/>
      <c r="I60" s="46"/>
      <c r="J60" s="46"/>
      <c r="K60" s="46"/>
      <c r="L60" s="46"/>
    </row>
    <row r="61" spans="2:12" hidden="1" x14ac:dyDescent="0.25">
      <c r="B61">
        <v>4221</v>
      </c>
      <c r="C61" t="s">
        <v>104</v>
      </c>
      <c r="D61" s="16">
        <v>598.70000000000005</v>
      </c>
      <c r="E61" s="16">
        <v>598.70000000000005</v>
      </c>
      <c r="F61" s="8"/>
      <c r="H61" s="8"/>
      <c r="I61" s="46"/>
      <c r="J61" s="46"/>
      <c r="K61" s="47"/>
      <c r="L61" s="47"/>
    </row>
    <row r="62" spans="2:12" hidden="1" x14ac:dyDescent="0.25">
      <c r="B62">
        <v>4228</v>
      </c>
      <c r="C62" t="s">
        <v>105</v>
      </c>
      <c r="D62" s="16">
        <v>100</v>
      </c>
      <c r="E62" s="16">
        <v>100</v>
      </c>
      <c r="F62" s="8"/>
      <c r="H62" s="16"/>
      <c r="I62" s="46"/>
      <c r="J62" s="46"/>
      <c r="K62" s="47"/>
      <c r="L62" s="47"/>
    </row>
    <row r="63" spans="2:12" hidden="1" x14ac:dyDescent="0.25">
      <c r="B63">
        <v>4229</v>
      </c>
      <c r="C63" t="s">
        <v>106</v>
      </c>
      <c r="D63" s="16">
        <v>0</v>
      </c>
      <c r="E63" s="16">
        <v>0</v>
      </c>
      <c r="F63" s="8"/>
      <c r="H63" s="8"/>
      <c r="I63" s="46"/>
      <c r="J63" s="46"/>
      <c r="K63" s="47"/>
      <c r="L63" s="47"/>
    </row>
    <row r="64" spans="2:12" hidden="1" x14ac:dyDescent="0.25">
      <c r="B64">
        <v>4230</v>
      </c>
      <c r="C64" t="s">
        <v>107</v>
      </c>
      <c r="D64" s="16">
        <v>23.82</v>
      </c>
      <c r="E64" s="16">
        <v>23.82</v>
      </c>
      <c r="F64" s="8"/>
      <c r="H64" s="8"/>
      <c r="I64" s="46"/>
      <c r="J64" s="46"/>
      <c r="K64" s="47"/>
      <c r="L64" s="46"/>
    </row>
    <row r="65" spans="2:12" hidden="1" x14ac:dyDescent="0.25">
      <c r="B65">
        <v>4232</v>
      </c>
      <c r="C65" t="s">
        <v>108</v>
      </c>
      <c r="D65" s="16">
        <v>0</v>
      </c>
      <c r="E65" s="16">
        <v>0</v>
      </c>
      <c r="F65" s="8"/>
      <c r="H65" s="8"/>
      <c r="I65" s="46"/>
      <c r="J65" s="46"/>
      <c r="K65" s="47"/>
      <c r="L65" s="46"/>
    </row>
    <row r="66" spans="2:12" hidden="1" x14ac:dyDescent="0.25">
      <c r="B66">
        <v>4233</v>
      </c>
      <c r="C66" t="s">
        <v>109</v>
      </c>
      <c r="D66" s="16">
        <v>0</v>
      </c>
      <c r="E66" s="16">
        <v>0</v>
      </c>
      <c r="F66" s="8"/>
      <c r="H66" s="8"/>
      <c r="I66" s="46"/>
      <c r="J66" s="46"/>
      <c r="K66" s="47"/>
      <c r="L66" s="47"/>
    </row>
    <row r="67" spans="2:12" hidden="1" x14ac:dyDescent="0.25">
      <c r="B67">
        <v>4236</v>
      </c>
      <c r="C67" t="s">
        <v>110</v>
      </c>
      <c r="D67" s="16">
        <v>133.78</v>
      </c>
      <c r="E67" s="16">
        <v>133.78</v>
      </c>
      <c r="F67" s="8"/>
      <c r="H67" s="8"/>
      <c r="I67" s="46"/>
      <c r="J67" s="46"/>
      <c r="K67" s="47"/>
      <c r="L67" s="47"/>
    </row>
    <row r="68" spans="2:12" hidden="1" x14ac:dyDescent="0.25">
      <c r="B68">
        <v>4237</v>
      </c>
      <c r="C68" t="s">
        <v>18</v>
      </c>
      <c r="D68" s="16">
        <v>1422</v>
      </c>
      <c r="E68" s="16">
        <v>1422</v>
      </c>
      <c r="F68" s="8"/>
      <c r="H68" s="8"/>
      <c r="I68" s="46"/>
      <c r="J68" s="46"/>
      <c r="K68" s="46"/>
      <c r="L68" s="46"/>
    </row>
    <row r="69" spans="2:12" hidden="1" x14ac:dyDescent="0.25">
      <c r="B69">
        <v>4239</v>
      </c>
      <c r="C69" t="s">
        <v>111</v>
      </c>
      <c r="D69" s="16">
        <v>10077.25</v>
      </c>
      <c r="E69" s="16">
        <v>10077.25</v>
      </c>
      <c r="F69" s="8"/>
      <c r="G69" t="s">
        <v>17</v>
      </c>
      <c r="H69" s="16"/>
      <c r="I69" s="46"/>
      <c r="J69" s="46"/>
      <c r="K69" s="46"/>
      <c r="L69" s="46"/>
    </row>
    <row r="70" spans="2:12" hidden="1" x14ac:dyDescent="0.25">
      <c r="C70" s="11" t="s">
        <v>158</v>
      </c>
      <c r="D70" s="16"/>
      <c r="E70" s="16"/>
      <c r="F70" s="8"/>
      <c r="H70" s="16"/>
      <c r="I70" s="46"/>
      <c r="J70" s="46"/>
      <c r="K70" s="46"/>
      <c r="L70" s="46"/>
    </row>
    <row r="71" spans="2:12" hidden="1" x14ac:dyDescent="0.25">
      <c r="B71">
        <v>4246</v>
      </c>
      <c r="C71" t="s">
        <v>112</v>
      </c>
      <c r="D71" s="16">
        <v>1896.54</v>
      </c>
      <c r="E71" s="16">
        <v>1896.54</v>
      </c>
      <c r="F71" s="8"/>
      <c r="H71" s="8"/>
      <c r="I71" s="46"/>
      <c r="J71" s="46"/>
      <c r="K71" s="47"/>
      <c r="L71" s="47"/>
    </row>
    <row r="72" spans="2:12" hidden="1" x14ac:dyDescent="0.25">
      <c r="B72">
        <v>4247</v>
      </c>
      <c r="C72" t="s">
        <v>113</v>
      </c>
      <c r="D72" s="16">
        <v>551.77</v>
      </c>
      <c r="E72" s="16">
        <v>551.77</v>
      </c>
      <c r="F72" s="8"/>
      <c r="H72" s="16"/>
      <c r="I72" s="46"/>
      <c r="J72" s="46"/>
      <c r="K72" s="47"/>
      <c r="L72" s="47"/>
    </row>
    <row r="73" spans="2:12" hidden="1" x14ac:dyDescent="0.25">
      <c r="B73">
        <v>4248</v>
      </c>
      <c r="C73" t="s">
        <v>41</v>
      </c>
      <c r="D73" s="16">
        <v>1333.49</v>
      </c>
      <c r="E73" s="16">
        <v>1333.49</v>
      </c>
      <c r="F73" s="8"/>
      <c r="H73" s="8"/>
      <c r="I73" s="46"/>
      <c r="J73" s="46"/>
      <c r="K73" s="47"/>
      <c r="L73" s="46"/>
    </row>
    <row r="74" spans="2:12" hidden="1" x14ac:dyDescent="0.25">
      <c r="B74">
        <v>4250</v>
      </c>
      <c r="C74" t="s">
        <v>114</v>
      </c>
      <c r="D74" s="16">
        <v>1699.17</v>
      </c>
      <c r="E74" s="16">
        <v>1699.17</v>
      </c>
      <c r="F74" s="8"/>
      <c r="H74" s="8"/>
      <c r="I74" s="46"/>
      <c r="J74" s="46"/>
      <c r="K74" s="47"/>
      <c r="L74" s="47"/>
    </row>
    <row r="75" spans="2:12" hidden="1" x14ac:dyDescent="0.25">
      <c r="B75">
        <v>4255</v>
      </c>
      <c r="C75" t="s">
        <v>115</v>
      </c>
      <c r="D75" s="16">
        <v>2707.58</v>
      </c>
      <c r="E75" s="16">
        <v>2707.58</v>
      </c>
      <c r="F75" s="8"/>
      <c r="G75" t="s">
        <v>17</v>
      </c>
      <c r="H75" s="16"/>
      <c r="I75" s="46"/>
      <c r="J75" s="46"/>
      <c r="K75" s="46"/>
      <c r="L75" s="46"/>
    </row>
    <row r="76" spans="2:12" hidden="1" x14ac:dyDescent="0.25">
      <c r="B76">
        <v>4260</v>
      </c>
      <c r="C76" t="s">
        <v>116</v>
      </c>
      <c r="D76" s="16">
        <v>20529.599999999999</v>
      </c>
      <c r="E76" s="16">
        <v>20529.599999999999</v>
      </c>
      <c r="F76" s="8"/>
      <c r="H76" s="8"/>
      <c r="I76" s="46"/>
      <c r="J76" s="46"/>
      <c r="K76" s="46"/>
      <c r="L76" s="46"/>
    </row>
    <row r="77" spans="2:12" hidden="1" x14ac:dyDescent="0.25">
      <c r="B77">
        <v>4265</v>
      </c>
      <c r="C77" t="s">
        <v>117</v>
      </c>
      <c r="D77" s="16">
        <v>5969.37</v>
      </c>
      <c r="E77" s="16">
        <v>5969.37</v>
      </c>
      <c r="F77" s="8"/>
      <c r="H77" s="8"/>
      <c r="I77" s="46"/>
      <c r="J77" s="46"/>
      <c r="K77" s="46"/>
      <c r="L77" s="47"/>
    </row>
    <row r="78" spans="2:12" x14ac:dyDescent="0.25">
      <c r="B78" t="s">
        <v>12</v>
      </c>
      <c r="D78" s="58">
        <v>73808.89</v>
      </c>
      <c r="E78" s="16">
        <v>86737.54</v>
      </c>
      <c r="F78" s="8"/>
      <c r="H78" s="8"/>
      <c r="I78" s="46"/>
      <c r="J78" s="46"/>
      <c r="K78" s="47"/>
      <c r="L78" s="47"/>
    </row>
    <row r="79" spans="2:12" ht="9.75" customHeight="1" x14ac:dyDescent="0.25">
      <c r="D79" s="16"/>
      <c r="E79" s="16"/>
      <c r="F79" s="8"/>
      <c r="H79" s="8"/>
      <c r="I79" s="46"/>
      <c r="J79" s="46"/>
      <c r="K79" s="47"/>
      <c r="L79" s="47"/>
    </row>
    <row r="80" spans="2:12" hidden="1" x14ac:dyDescent="0.25">
      <c r="B80" t="s">
        <v>118</v>
      </c>
      <c r="D80" s="16" t="s">
        <v>17</v>
      </c>
      <c r="E80" s="16" t="s">
        <v>17</v>
      </c>
      <c r="F80" s="8"/>
      <c r="H80" s="8"/>
      <c r="I80" s="46"/>
      <c r="J80" s="46"/>
      <c r="K80" s="47"/>
      <c r="L80" s="47"/>
    </row>
    <row r="81" spans="2:12" hidden="1" x14ac:dyDescent="0.25">
      <c r="B81">
        <v>4280</v>
      </c>
      <c r="C81" t="s">
        <v>118</v>
      </c>
      <c r="D81" s="16">
        <v>2268.96</v>
      </c>
      <c r="E81" s="16">
        <v>2268.96</v>
      </c>
      <c r="G81" s="16" t="s">
        <v>17</v>
      </c>
      <c r="H81" s="8"/>
      <c r="I81" s="46"/>
      <c r="J81" s="46"/>
      <c r="K81" s="47"/>
      <c r="L81" s="47"/>
    </row>
    <row r="82" spans="2:12" x14ac:dyDescent="0.25">
      <c r="B82" t="s">
        <v>118</v>
      </c>
      <c r="D82" s="59">
        <v>4120.72</v>
      </c>
      <c r="E82" s="16">
        <v>9810.5</v>
      </c>
      <c r="F82" s="8"/>
      <c r="H82" s="8"/>
      <c r="I82" s="46"/>
      <c r="J82" s="46"/>
      <c r="K82" s="46"/>
      <c r="L82" s="46"/>
    </row>
    <row r="83" spans="2:12" s="7" customFormat="1" x14ac:dyDescent="0.25">
      <c r="B83" s="7" t="s">
        <v>119</v>
      </c>
      <c r="D83" s="22">
        <f>-(D43+D47+D78)+D82</f>
        <v>-172481.13999999998</v>
      </c>
      <c r="E83" s="22">
        <f>-(E43+E47+E78)+E82</f>
        <v>-210229.24</v>
      </c>
      <c r="F83" s="10"/>
      <c r="H83" s="10"/>
      <c r="I83" s="46"/>
      <c r="J83" s="46"/>
      <c r="K83" s="46"/>
      <c r="L83" s="46"/>
    </row>
    <row r="84" spans="2:12" x14ac:dyDescent="0.25">
      <c r="D84" s="14"/>
      <c r="E84" s="14"/>
      <c r="F84" s="8"/>
      <c r="H84" s="8"/>
      <c r="I84" s="46"/>
      <c r="J84" s="46"/>
      <c r="K84" s="46"/>
      <c r="L84" s="47"/>
    </row>
    <row r="85" spans="2:12" s="7" customFormat="1" x14ac:dyDescent="0.25">
      <c r="B85" s="7" t="s">
        <v>120</v>
      </c>
      <c r="D85" s="35"/>
      <c r="E85" s="35"/>
      <c r="F85" s="10"/>
      <c r="H85" s="10"/>
      <c r="I85" s="46"/>
      <c r="J85" s="46"/>
      <c r="K85" s="46"/>
      <c r="L85" s="47"/>
    </row>
    <row r="86" spans="2:12" s="7" customFormat="1" hidden="1" x14ac:dyDescent="0.25">
      <c r="D86" s="35"/>
      <c r="E86" s="35"/>
      <c r="F86" s="10"/>
      <c r="H86" s="10"/>
      <c r="I86" s="46"/>
      <c r="J86" s="46"/>
      <c r="K86" s="46"/>
      <c r="L86" s="46"/>
    </row>
    <row r="87" spans="2:12" hidden="1" x14ac:dyDescent="0.25">
      <c r="B87" t="s">
        <v>121</v>
      </c>
      <c r="D87" s="14" t="s">
        <v>17</v>
      </c>
      <c r="E87" s="14" t="s">
        <v>17</v>
      </c>
      <c r="F87" s="8"/>
      <c r="H87" s="8"/>
      <c r="I87" s="46"/>
      <c r="J87" s="46"/>
      <c r="K87" s="46"/>
      <c r="L87" s="46"/>
    </row>
    <row r="88" spans="2:12" hidden="1" x14ac:dyDescent="0.25">
      <c r="B88">
        <v>3201</v>
      </c>
      <c r="C88" t="s">
        <v>122</v>
      </c>
      <c r="D88" s="14">
        <v>2975.88</v>
      </c>
      <c r="E88" s="14">
        <v>2975.88</v>
      </c>
      <c r="F88" s="8"/>
      <c r="H88" s="8"/>
      <c r="I88" s="46"/>
      <c r="J88" s="46"/>
      <c r="K88" s="47"/>
      <c r="L88" s="47"/>
    </row>
    <row r="89" spans="2:12" x14ac:dyDescent="0.25">
      <c r="B89" t="s">
        <v>121</v>
      </c>
      <c r="D89" s="16">
        <v>0</v>
      </c>
      <c r="E89" s="16">
        <v>4904.72</v>
      </c>
      <c r="F89" s="69"/>
      <c r="G89" s="69"/>
      <c r="H89" s="69"/>
      <c r="I89" s="46"/>
      <c r="J89" s="46"/>
      <c r="K89" s="47"/>
      <c r="L89" s="47"/>
    </row>
    <row r="90" spans="2:12" ht="10.5" customHeight="1" x14ac:dyDescent="0.25">
      <c r="D90" s="16"/>
      <c r="E90" s="16"/>
      <c r="F90" s="69"/>
      <c r="G90" s="69"/>
      <c r="H90" s="69"/>
      <c r="I90" s="46"/>
      <c r="J90" s="46"/>
      <c r="K90" s="47"/>
      <c r="L90" s="47"/>
    </row>
    <row r="91" spans="2:12" x14ac:dyDescent="0.25">
      <c r="B91" t="s">
        <v>123</v>
      </c>
      <c r="D91" s="16"/>
      <c r="E91" s="16"/>
      <c r="F91" s="69"/>
      <c r="G91" s="69"/>
      <c r="H91" s="69"/>
      <c r="I91" s="46"/>
      <c r="J91" s="46"/>
      <c r="K91" s="47"/>
      <c r="L91" s="47"/>
    </row>
    <row r="92" spans="2:12" hidden="1" x14ac:dyDescent="0.25">
      <c r="B92" t="s">
        <v>124</v>
      </c>
      <c r="D92" s="16" t="s">
        <v>17</v>
      </c>
      <c r="E92" s="16" t="s">
        <v>17</v>
      </c>
      <c r="F92" s="69"/>
      <c r="G92" s="69"/>
      <c r="H92" s="69"/>
      <c r="I92" s="46"/>
      <c r="J92" s="46"/>
      <c r="K92" s="47"/>
      <c r="L92" s="47"/>
    </row>
    <row r="93" spans="2:12" hidden="1" x14ac:dyDescent="0.25">
      <c r="B93">
        <v>3301</v>
      </c>
      <c r="C93" t="s">
        <v>125</v>
      </c>
      <c r="D93" s="16">
        <v>2000</v>
      </c>
      <c r="E93" s="16">
        <v>2000</v>
      </c>
      <c r="F93" s="69"/>
      <c r="G93" s="69"/>
      <c r="H93" s="69"/>
      <c r="I93" s="46"/>
      <c r="J93" s="46"/>
      <c r="K93" s="46"/>
      <c r="L93" s="46"/>
    </row>
    <row r="94" spans="2:12" hidden="1" x14ac:dyDescent="0.25">
      <c r="B94" t="s">
        <v>124</v>
      </c>
      <c r="D94" s="16">
        <v>0</v>
      </c>
      <c r="E94" s="16">
        <v>0</v>
      </c>
      <c r="F94" s="69"/>
      <c r="G94" s="69"/>
      <c r="H94" s="69"/>
      <c r="I94" s="46"/>
      <c r="J94" s="46"/>
      <c r="K94" s="46"/>
      <c r="L94" s="46"/>
    </row>
    <row r="95" spans="2:12" hidden="1" x14ac:dyDescent="0.25">
      <c r="B95" t="s">
        <v>15</v>
      </c>
      <c r="C95" t="s">
        <v>17</v>
      </c>
      <c r="D95" s="16" t="s">
        <v>17</v>
      </c>
      <c r="E95" s="16" t="s">
        <v>17</v>
      </c>
      <c r="F95" s="69"/>
      <c r="G95" s="69"/>
      <c r="H95" s="69"/>
      <c r="I95" s="46"/>
      <c r="J95" s="46"/>
      <c r="K95" s="47"/>
      <c r="L95" s="47"/>
    </row>
    <row r="96" spans="2:12" hidden="1" x14ac:dyDescent="0.25">
      <c r="B96">
        <v>4201</v>
      </c>
      <c r="C96" t="s">
        <v>126</v>
      </c>
      <c r="D96" s="16">
        <v>897</v>
      </c>
      <c r="E96" s="16">
        <v>897</v>
      </c>
      <c r="F96" s="69"/>
      <c r="G96" s="69"/>
      <c r="H96" s="69"/>
      <c r="I96" s="46"/>
      <c r="J96" s="46"/>
      <c r="K96" s="47"/>
      <c r="L96" s="47"/>
    </row>
    <row r="97" spans="1:12" x14ac:dyDescent="0.25">
      <c r="B97" t="s">
        <v>209</v>
      </c>
      <c r="D97" s="60">
        <v>28697.75</v>
      </c>
      <c r="E97" s="16">
        <v>26587.4</v>
      </c>
      <c r="F97" s="69"/>
      <c r="G97" s="69"/>
      <c r="H97" s="69"/>
      <c r="I97" s="46"/>
      <c r="J97" s="46"/>
      <c r="K97" s="46"/>
      <c r="L97" s="46"/>
    </row>
    <row r="98" spans="1:12" hidden="1" x14ac:dyDescent="0.25">
      <c r="B98" t="s">
        <v>127</v>
      </c>
      <c r="D98" s="16">
        <v>0</v>
      </c>
      <c r="E98" s="16">
        <v>0</v>
      </c>
      <c r="F98" s="69"/>
      <c r="G98" s="69"/>
      <c r="H98" s="69"/>
      <c r="I98" s="46"/>
      <c r="J98" s="46"/>
      <c r="K98" s="46"/>
      <c r="L98" s="46"/>
    </row>
    <row r="99" spans="1:12" x14ac:dyDescent="0.25">
      <c r="B99" t="s">
        <v>128</v>
      </c>
      <c r="D99" s="61">
        <v>28697.75</v>
      </c>
      <c r="E99" s="16">
        <v>26587.4</v>
      </c>
      <c r="F99" s="69"/>
      <c r="G99" s="69"/>
      <c r="H99" s="69"/>
      <c r="I99" s="46"/>
      <c r="J99" s="46"/>
      <c r="K99" s="46"/>
      <c r="L99" s="46"/>
    </row>
    <row r="100" spans="1:12" ht="9" customHeight="1" x14ac:dyDescent="0.25">
      <c r="D100" s="16"/>
      <c r="E100" s="16"/>
      <c r="F100" s="69"/>
      <c r="G100" s="69"/>
      <c r="H100" s="69"/>
      <c r="I100" s="46"/>
      <c r="J100" s="46"/>
      <c r="K100" s="47"/>
      <c r="L100" s="47"/>
    </row>
    <row r="101" spans="1:12" x14ac:dyDescent="0.25">
      <c r="B101" s="7" t="s">
        <v>129</v>
      </c>
      <c r="D101" s="22">
        <f>D89+D99</f>
        <v>28697.75</v>
      </c>
      <c r="E101" s="22">
        <f>E89+E99</f>
        <v>31492.120000000003</v>
      </c>
      <c r="F101" s="69"/>
      <c r="G101" s="69"/>
      <c r="H101" s="69"/>
      <c r="I101" s="46"/>
      <c r="J101" s="46"/>
      <c r="K101" s="46"/>
      <c r="L101" s="46"/>
    </row>
    <row r="102" spans="1:12" x14ac:dyDescent="0.25">
      <c r="B102" s="7"/>
      <c r="D102" s="14"/>
      <c r="E102" s="14"/>
      <c r="F102" s="69"/>
      <c r="G102" s="69"/>
      <c r="H102" s="69"/>
      <c r="I102" s="46"/>
      <c r="J102" s="46"/>
      <c r="K102" s="46"/>
      <c r="L102" s="46"/>
    </row>
    <row r="103" spans="1:12" x14ac:dyDescent="0.25">
      <c r="B103" s="7" t="s">
        <v>130</v>
      </c>
      <c r="C103" s="7"/>
      <c r="D103" s="22">
        <f>D20+D83+D101</f>
        <v>-154045.09</v>
      </c>
      <c r="E103" s="22">
        <f>E20+E83+E101</f>
        <v>-171617.65</v>
      </c>
      <c r="F103" s="69"/>
      <c r="G103" s="69"/>
      <c r="H103" s="69"/>
      <c r="I103" s="46"/>
      <c r="J103" s="46"/>
      <c r="K103" s="46"/>
      <c r="L103" s="46"/>
    </row>
    <row r="104" spans="1:12" x14ac:dyDescent="0.25">
      <c r="B104" s="7"/>
      <c r="C104" s="7"/>
      <c r="D104" s="35"/>
      <c r="E104" s="35"/>
      <c r="F104" s="69"/>
      <c r="G104" s="69"/>
      <c r="H104" s="69"/>
      <c r="I104" s="46"/>
      <c r="J104" s="46"/>
      <c r="K104" s="47"/>
      <c r="L104" s="47"/>
    </row>
    <row r="105" spans="1:12" x14ac:dyDescent="0.25">
      <c r="B105" s="7" t="s">
        <v>13</v>
      </c>
      <c r="C105" s="7"/>
      <c r="D105" s="35"/>
      <c r="E105" s="35"/>
      <c r="F105" s="69"/>
      <c r="G105" s="69"/>
      <c r="H105" s="69"/>
      <c r="I105" s="46"/>
      <c r="J105" s="46"/>
      <c r="K105" s="47"/>
      <c r="L105" s="47"/>
    </row>
    <row r="106" spans="1:12" ht="10.5" customHeight="1" x14ac:dyDescent="0.25">
      <c r="D106" s="14"/>
      <c r="E106" s="14"/>
      <c r="F106" s="69"/>
      <c r="G106" s="69"/>
      <c r="H106" s="69"/>
      <c r="I106" s="46"/>
      <c r="J106" s="46"/>
      <c r="K106" s="46"/>
      <c r="L106" s="46"/>
    </row>
    <row r="107" spans="1:12" s="7" customFormat="1" hidden="1" x14ac:dyDescent="0.25">
      <c r="B107" s="7" t="s">
        <v>131</v>
      </c>
      <c r="D107" s="35"/>
      <c r="E107" s="35"/>
      <c r="F107" s="69"/>
      <c r="G107" s="69"/>
      <c r="H107" s="69"/>
      <c r="I107" s="46"/>
      <c r="J107" s="46"/>
      <c r="K107" s="47"/>
      <c r="L107" s="47"/>
    </row>
    <row r="108" spans="1:12" hidden="1" x14ac:dyDescent="0.25">
      <c r="B108">
        <v>6000</v>
      </c>
      <c r="C108" t="s">
        <v>131</v>
      </c>
      <c r="D108" s="14">
        <v>89312.5</v>
      </c>
      <c r="E108" s="14">
        <v>89312.5</v>
      </c>
      <c r="F108" s="69"/>
      <c r="G108" s="69"/>
      <c r="H108" s="69"/>
      <c r="I108" s="46"/>
      <c r="J108" s="46"/>
      <c r="K108" s="46"/>
      <c r="L108" s="46"/>
    </row>
    <row r="109" spans="1:12" x14ac:dyDescent="0.25">
      <c r="B109" t="s">
        <v>131</v>
      </c>
      <c r="D109" s="63">
        <v>104455.74</v>
      </c>
      <c r="E109" s="16">
        <v>108057.56</v>
      </c>
      <c r="F109" s="69" t="s">
        <v>17</v>
      </c>
      <c r="G109" s="69"/>
      <c r="H109" s="69"/>
      <c r="I109" s="46"/>
      <c r="J109" s="46"/>
      <c r="K109" s="46"/>
      <c r="L109" s="46"/>
    </row>
    <row r="110" spans="1:12" s="62" customFormat="1" x14ac:dyDescent="0.25">
      <c r="A110" s="69"/>
      <c r="B110" s="64" t="s">
        <v>308</v>
      </c>
      <c r="D110" s="65">
        <v>567.45000000000005</v>
      </c>
      <c r="E110" s="16">
        <v>0</v>
      </c>
      <c r="F110" s="69"/>
      <c r="G110" s="69"/>
      <c r="H110" s="69"/>
    </row>
    <row r="111" spans="1:12" ht="11.25" customHeight="1" x14ac:dyDescent="0.25">
      <c r="D111" s="14"/>
      <c r="E111" s="14"/>
      <c r="F111" s="69"/>
      <c r="G111" s="69"/>
      <c r="H111" s="69"/>
      <c r="I111" s="46"/>
      <c r="J111" s="46"/>
      <c r="K111" s="47"/>
      <c r="L111" s="47"/>
    </row>
    <row r="112" spans="1:12" s="7" customFormat="1" x14ac:dyDescent="0.25">
      <c r="B112" s="7" t="s">
        <v>132</v>
      </c>
      <c r="D112" s="22">
        <f>D103+D109-D110</f>
        <v>-50156.799999999988</v>
      </c>
      <c r="E112" s="22">
        <f>E103+E109</f>
        <v>-63560.09</v>
      </c>
      <c r="F112" s="69"/>
      <c r="G112" s="69" t="s">
        <v>17</v>
      </c>
      <c r="H112" s="69"/>
      <c r="I112" s="46"/>
      <c r="J112" s="46"/>
      <c r="K112" s="47"/>
      <c r="L112" s="47"/>
    </row>
    <row r="113" spans="2:12" ht="11.25" customHeight="1" x14ac:dyDescent="0.25">
      <c r="D113" s="14"/>
      <c r="E113" s="14"/>
      <c r="F113" s="69"/>
      <c r="G113" s="69"/>
      <c r="H113" s="69"/>
      <c r="I113" s="46"/>
      <c r="J113" s="46"/>
      <c r="K113" s="46"/>
      <c r="L113" s="46"/>
    </row>
    <row r="114" spans="2:12" s="7" customFormat="1" x14ac:dyDescent="0.25">
      <c r="B114" s="7" t="s">
        <v>46</v>
      </c>
      <c r="D114" s="35"/>
      <c r="E114" s="35"/>
      <c r="F114" s="69"/>
      <c r="G114" s="69"/>
      <c r="H114" s="69"/>
      <c r="I114" s="46"/>
      <c r="J114" s="46"/>
      <c r="K114" s="46"/>
      <c r="L114" s="46"/>
    </row>
    <row r="115" spans="2:12" s="7" customFormat="1" ht="11.25" customHeight="1" x14ac:dyDescent="0.25">
      <c r="D115" s="35"/>
      <c r="E115" s="35"/>
      <c r="F115" s="69"/>
      <c r="G115" s="69"/>
      <c r="H115" s="69"/>
      <c r="I115" s="46"/>
      <c r="J115" s="46"/>
      <c r="K115" s="47"/>
      <c r="L115" s="47"/>
    </row>
    <row r="116" spans="2:12" s="7" customFormat="1" x14ac:dyDescent="0.25">
      <c r="B116" s="7" t="s">
        <v>133</v>
      </c>
      <c r="D116" s="35" t="s">
        <v>17</v>
      </c>
      <c r="E116" s="35" t="s">
        <v>17</v>
      </c>
      <c r="F116" s="69"/>
      <c r="G116" s="69"/>
      <c r="H116" s="69"/>
      <c r="I116" s="46"/>
      <c r="J116" s="46"/>
      <c r="K116" s="47"/>
      <c r="L116" s="46"/>
    </row>
    <row r="117" spans="2:12" hidden="1" x14ac:dyDescent="0.25">
      <c r="B117" t="s">
        <v>14</v>
      </c>
      <c r="D117" s="14"/>
      <c r="E117" s="14"/>
      <c r="F117" s="69"/>
      <c r="G117" s="69"/>
      <c r="H117" s="69"/>
      <c r="I117" s="46"/>
      <c r="J117" s="46"/>
      <c r="K117" s="47"/>
      <c r="L117" s="47"/>
    </row>
    <row r="118" spans="2:12" hidden="1" x14ac:dyDescent="0.25">
      <c r="B118">
        <v>4203</v>
      </c>
      <c r="C118" t="s">
        <v>134</v>
      </c>
      <c r="D118" s="14">
        <v>13216</v>
      </c>
      <c r="E118" s="14">
        <v>13216</v>
      </c>
      <c r="F118" s="69"/>
      <c r="G118" s="69"/>
      <c r="H118" s="69"/>
      <c r="I118" s="46"/>
      <c r="J118" s="46"/>
      <c r="K118" s="46"/>
      <c r="L118" s="46"/>
    </row>
    <row r="119" spans="2:12" x14ac:dyDescent="0.25">
      <c r="B119" t="s">
        <v>160</v>
      </c>
      <c r="D119" s="66">
        <v>15228</v>
      </c>
      <c r="E119" s="16">
        <v>10138.5</v>
      </c>
      <c r="F119" s="69"/>
      <c r="G119" s="69"/>
      <c r="H119" s="69"/>
      <c r="I119" s="46"/>
      <c r="J119" s="46"/>
      <c r="K119" s="46"/>
      <c r="L119" s="46"/>
    </row>
    <row r="120" spans="2:12" hidden="1" x14ac:dyDescent="0.25">
      <c r="B120" t="s">
        <v>15</v>
      </c>
      <c r="C120" t="s">
        <v>17</v>
      </c>
      <c r="D120" s="16" t="s">
        <v>17</v>
      </c>
      <c r="E120" s="16" t="s">
        <v>17</v>
      </c>
      <c r="F120" s="69"/>
      <c r="G120" s="69"/>
      <c r="H120" s="69"/>
      <c r="I120" s="46"/>
      <c r="J120" s="46"/>
      <c r="K120" s="46"/>
      <c r="L120" s="46"/>
    </row>
    <row r="121" spans="2:12" hidden="1" x14ac:dyDescent="0.25">
      <c r="B121">
        <v>4240</v>
      </c>
      <c r="C121" t="s">
        <v>135</v>
      </c>
      <c r="D121" s="16">
        <v>7727.84</v>
      </c>
      <c r="E121" s="16">
        <v>7727.84</v>
      </c>
      <c r="F121" s="69"/>
      <c r="G121" s="69"/>
      <c r="H121" s="69"/>
      <c r="I121" s="46"/>
      <c r="J121" s="46"/>
      <c r="K121" s="46"/>
      <c r="L121" s="46"/>
    </row>
    <row r="122" spans="2:12" hidden="1" x14ac:dyDescent="0.25">
      <c r="B122">
        <v>4243</v>
      </c>
      <c r="C122" t="s">
        <v>136</v>
      </c>
      <c r="D122" s="16">
        <v>74.63</v>
      </c>
      <c r="E122" s="16">
        <v>74.63</v>
      </c>
      <c r="F122" s="69"/>
      <c r="G122" s="69"/>
      <c r="H122" s="69"/>
      <c r="I122" s="46"/>
      <c r="J122" s="46"/>
      <c r="K122" s="47"/>
      <c r="L122" s="46"/>
    </row>
    <row r="123" spans="2:12" x14ac:dyDescent="0.25">
      <c r="B123" t="s">
        <v>15</v>
      </c>
      <c r="D123" s="16">
        <f>8937.9+82.89+62.7</f>
        <v>9083.49</v>
      </c>
      <c r="E123" s="16">
        <f>8473.82+616.08</f>
        <v>9089.9</v>
      </c>
      <c r="F123" s="69"/>
      <c r="G123" s="69"/>
      <c r="H123" s="69"/>
      <c r="I123" s="46"/>
      <c r="J123" s="46"/>
      <c r="K123" s="47"/>
      <c r="L123" s="47"/>
    </row>
    <row r="124" spans="2:12" s="7" customFormat="1" x14ac:dyDescent="0.25">
      <c r="B124" s="7" t="s">
        <v>137</v>
      </c>
      <c r="D124" s="22">
        <f>D119-D123</f>
        <v>6144.51</v>
      </c>
      <c r="E124" s="22">
        <f>E119-E123</f>
        <v>1048.6000000000004</v>
      </c>
      <c r="F124" s="69"/>
      <c r="G124" s="69"/>
      <c r="H124" s="69"/>
      <c r="I124" s="46"/>
      <c r="J124" s="46"/>
      <c r="K124" s="46"/>
      <c r="L124" s="46"/>
    </row>
    <row r="125" spans="2:12" ht="10.5" customHeight="1" x14ac:dyDescent="0.25">
      <c r="D125" s="16"/>
      <c r="E125" s="16"/>
      <c r="F125" s="69"/>
      <c r="G125" s="69"/>
      <c r="H125" s="69"/>
      <c r="I125" s="46"/>
      <c r="J125" s="46"/>
      <c r="K125" s="47"/>
      <c r="L125" s="47"/>
    </row>
    <row r="126" spans="2:12" x14ac:dyDescent="0.25">
      <c r="B126" s="7" t="s">
        <v>138</v>
      </c>
      <c r="D126" s="16"/>
      <c r="E126" s="16"/>
      <c r="F126" s="69"/>
      <c r="G126" s="69"/>
      <c r="H126" s="69"/>
      <c r="I126" s="46"/>
      <c r="J126" s="46"/>
      <c r="K126" s="47"/>
      <c r="L126" s="47"/>
    </row>
    <row r="127" spans="2:12" hidden="1" x14ac:dyDescent="0.25">
      <c r="B127" t="s">
        <v>14</v>
      </c>
      <c r="D127" s="16"/>
      <c r="E127" s="16"/>
      <c r="F127" s="69"/>
      <c r="G127" s="69"/>
      <c r="H127" s="69"/>
      <c r="I127" s="46"/>
      <c r="J127" s="46"/>
      <c r="K127" s="47"/>
      <c r="L127" s="47"/>
    </row>
    <row r="128" spans="2:12" hidden="1" x14ac:dyDescent="0.25">
      <c r="B128">
        <v>6050</v>
      </c>
      <c r="C128" t="s">
        <v>139</v>
      </c>
      <c r="D128" s="16">
        <v>1107.55</v>
      </c>
      <c r="E128" s="16">
        <v>1107.55</v>
      </c>
      <c r="F128" s="69"/>
      <c r="G128" s="69"/>
      <c r="H128" s="69"/>
      <c r="I128" s="46"/>
      <c r="J128" s="46"/>
      <c r="K128" s="47"/>
      <c r="L128" s="47"/>
    </row>
    <row r="129" spans="2:12" x14ac:dyDescent="0.25">
      <c r="B129" t="s">
        <v>14</v>
      </c>
      <c r="D129" s="67">
        <v>9743.9599999999991</v>
      </c>
      <c r="E129" s="16">
        <v>1420.31</v>
      </c>
      <c r="F129" s="69"/>
      <c r="G129" s="69"/>
      <c r="H129" s="69"/>
      <c r="I129" s="46"/>
      <c r="J129" s="46"/>
      <c r="K129" s="47"/>
      <c r="L129" s="47"/>
    </row>
    <row r="130" spans="2:12" hidden="1" x14ac:dyDescent="0.25">
      <c r="B130" t="s">
        <v>15</v>
      </c>
      <c r="D130" s="16"/>
      <c r="E130" s="16"/>
      <c r="F130" s="69"/>
      <c r="G130" s="69"/>
      <c r="H130" s="69"/>
      <c r="I130" s="46"/>
      <c r="J130" s="46"/>
      <c r="K130" s="47"/>
      <c r="L130" s="47"/>
    </row>
    <row r="131" spans="2:12" hidden="1" x14ac:dyDescent="0.25">
      <c r="B131">
        <v>6120</v>
      </c>
      <c r="C131" t="s">
        <v>140</v>
      </c>
      <c r="D131" s="16">
        <v>395.33</v>
      </c>
      <c r="E131" s="16">
        <v>395.33</v>
      </c>
      <c r="F131" s="69"/>
      <c r="G131" s="69"/>
      <c r="H131" s="69"/>
    </row>
    <row r="132" spans="2:12" hidden="1" x14ac:dyDescent="0.25">
      <c r="B132">
        <v>6130</v>
      </c>
      <c r="C132" t="s">
        <v>141</v>
      </c>
      <c r="D132" s="16">
        <v>6.95</v>
      </c>
      <c r="E132" s="16">
        <v>6.95</v>
      </c>
      <c r="F132" s="69"/>
      <c r="G132" s="69"/>
      <c r="H132" s="69"/>
    </row>
    <row r="133" spans="2:12" x14ac:dyDescent="0.25">
      <c r="B133" t="s">
        <v>15</v>
      </c>
      <c r="D133" s="68">
        <v>464.02</v>
      </c>
      <c r="E133" s="16">
        <v>449.31</v>
      </c>
      <c r="F133" s="69"/>
      <c r="G133" s="69"/>
      <c r="H133" s="69"/>
    </row>
    <row r="134" spans="2:12" x14ac:dyDescent="0.25">
      <c r="B134" s="7" t="s">
        <v>142</v>
      </c>
      <c r="D134" s="22">
        <f>D129-D133</f>
        <v>9279.9399999999987</v>
      </c>
      <c r="E134" s="22">
        <f>E129-E133</f>
        <v>971</v>
      </c>
      <c r="F134" s="69"/>
      <c r="G134" s="69"/>
      <c r="H134" s="69"/>
    </row>
    <row r="135" spans="2:12" x14ac:dyDescent="0.25">
      <c r="D135" s="16"/>
      <c r="E135" s="16"/>
      <c r="F135" s="69"/>
      <c r="G135" s="69"/>
      <c r="H135" s="69"/>
    </row>
    <row r="136" spans="2:12" s="7" customFormat="1" x14ac:dyDescent="0.25">
      <c r="B136" s="7" t="s">
        <v>143</v>
      </c>
      <c r="D136" s="22">
        <f>D112+D124+D134</f>
        <v>-34732.349999999991</v>
      </c>
      <c r="E136" s="22">
        <f>E112+E124+E134</f>
        <v>-61540.49</v>
      </c>
      <c r="F136" s="10"/>
      <c r="H136" s="10"/>
    </row>
    <row r="137" spans="2:12" ht="10.5" customHeight="1" x14ac:dyDescent="0.25">
      <c r="D137" s="16"/>
      <c r="E137" s="16"/>
      <c r="F137" s="8"/>
      <c r="H137" s="8"/>
    </row>
    <row r="138" spans="2:12" hidden="1" x14ac:dyDescent="0.25">
      <c r="B138" s="7" t="s">
        <v>144</v>
      </c>
      <c r="D138" s="16"/>
      <c r="E138" s="16"/>
      <c r="F138" s="8"/>
      <c r="H138" s="8"/>
    </row>
    <row r="139" spans="2:12" hidden="1" x14ac:dyDescent="0.25">
      <c r="B139" s="7"/>
      <c r="D139" s="16"/>
      <c r="E139" s="16"/>
      <c r="F139" s="8"/>
      <c r="H139" s="8"/>
    </row>
    <row r="140" spans="2:12" hidden="1" x14ac:dyDescent="0.25">
      <c r="B140">
        <v>8000</v>
      </c>
      <c r="C140" t="s">
        <v>145</v>
      </c>
      <c r="D140" s="16">
        <v>7500</v>
      </c>
      <c r="E140" s="16">
        <v>7500</v>
      </c>
      <c r="F140" s="8"/>
      <c r="H140" s="8"/>
    </row>
    <row r="141" spans="2:12" hidden="1" x14ac:dyDescent="0.25">
      <c r="B141">
        <v>8050</v>
      </c>
      <c r="C141" t="s">
        <v>146</v>
      </c>
      <c r="D141" s="16">
        <v>21747.599999999999</v>
      </c>
      <c r="E141" s="16">
        <v>21747.599999999999</v>
      </c>
      <c r="F141" s="8"/>
      <c r="H141" s="8"/>
    </row>
    <row r="142" spans="2:12" hidden="1" x14ac:dyDescent="0.25">
      <c r="B142">
        <v>8060</v>
      </c>
      <c r="C142" t="s">
        <v>147</v>
      </c>
      <c r="D142" s="16">
        <v>9000</v>
      </c>
      <c r="E142" s="16">
        <v>9000</v>
      </c>
      <c r="F142" s="8"/>
      <c r="H142" s="8"/>
    </row>
    <row r="143" spans="2:12" x14ac:dyDescent="0.25">
      <c r="B143" t="s">
        <v>148</v>
      </c>
      <c r="D143" s="70">
        <v>44388.56</v>
      </c>
      <c r="E143" s="16">
        <v>49869.72</v>
      </c>
      <c r="F143" s="8"/>
      <c r="H143" s="8"/>
    </row>
    <row r="144" spans="2:12" ht="12.75" customHeight="1" x14ac:dyDescent="0.25">
      <c r="D144" s="16"/>
      <c r="E144" s="16"/>
      <c r="F144" s="8"/>
      <c r="H144" s="8"/>
    </row>
    <row r="145" spans="2:8" s="7" customFormat="1" x14ac:dyDescent="0.25">
      <c r="B145" s="7" t="s">
        <v>149</v>
      </c>
      <c r="D145" s="22">
        <f>D136+D143</f>
        <v>9656.2100000000064</v>
      </c>
      <c r="E145" s="22">
        <f>E136+E143</f>
        <v>-11670.769999999997</v>
      </c>
      <c r="H145" s="10"/>
    </row>
    <row r="146" spans="2:8" s="7" customFormat="1" ht="11.25" customHeight="1" x14ac:dyDescent="0.25">
      <c r="D146" s="32"/>
      <c r="E146" s="32"/>
    </row>
    <row r="147" spans="2:8" s="7" customFormat="1" x14ac:dyDescent="0.25">
      <c r="B147" s="7" t="s">
        <v>150</v>
      </c>
      <c r="D147" s="22">
        <f>SUM(D145:D146)</f>
        <v>9656.2100000000064</v>
      </c>
      <c r="E147" s="22">
        <f>SUM(E145:E146)</f>
        <v>-11670.769999999997</v>
      </c>
      <c r="H147" s="10"/>
    </row>
    <row r="148" spans="2:8" x14ac:dyDescent="0.25">
      <c r="D148" s="13"/>
    </row>
    <row r="149" spans="2:8" x14ac:dyDescent="0.25">
      <c r="D149" s="11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7"/>
  <sheetViews>
    <sheetView zoomScaleNormal="100" workbookViewId="0">
      <selection activeCell="K4" sqref="K4"/>
    </sheetView>
  </sheetViews>
  <sheetFormatPr defaultRowHeight="15" x14ac:dyDescent="0.25"/>
  <cols>
    <col min="1" max="1" width="6.42578125" customWidth="1"/>
    <col min="2" max="2" width="9" customWidth="1"/>
    <col min="3" max="3" width="6.42578125" customWidth="1"/>
    <col min="4" max="4" width="8.5703125" customWidth="1"/>
    <col min="5" max="5" width="12.140625" customWidth="1"/>
    <col min="6" max="6" width="18" customWidth="1"/>
    <col min="7" max="7" width="12.140625" customWidth="1"/>
    <col min="8" max="8" width="4.28515625" customWidth="1"/>
    <col min="9" max="9" width="10" bestFit="1" customWidth="1"/>
    <col min="11" max="11" width="10" bestFit="1" customWidth="1"/>
  </cols>
  <sheetData>
    <row r="1" spans="1:13" ht="15.75" x14ac:dyDescent="0.25">
      <c r="A1" s="18" t="s">
        <v>47</v>
      </c>
      <c r="G1" s="19" t="s">
        <v>39</v>
      </c>
      <c r="H1" s="19"/>
      <c r="K1" t="s">
        <v>329</v>
      </c>
    </row>
    <row r="3" spans="1:13" x14ac:dyDescent="0.25">
      <c r="G3" s="82">
        <v>2019</v>
      </c>
      <c r="H3" s="20"/>
      <c r="I3" s="20">
        <v>2018</v>
      </c>
      <c r="M3" s="38"/>
    </row>
    <row r="4" spans="1:13" x14ac:dyDescent="0.25">
      <c r="A4" t="s">
        <v>53</v>
      </c>
      <c r="F4" s="8"/>
      <c r="G4" s="14"/>
      <c r="H4" s="14"/>
      <c r="I4" s="14"/>
      <c r="J4" s="8"/>
      <c r="M4" s="14"/>
    </row>
    <row r="5" spans="1:13" x14ac:dyDescent="0.25">
      <c r="F5" s="8"/>
      <c r="G5" s="8"/>
      <c r="H5" s="8"/>
      <c r="I5" s="8"/>
      <c r="J5" s="8"/>
      <c r="M5" s="8"/>
    </row>
    <row r="6" spans="1:13" x14ac:dyDescent="0.25">
      <c r="A6" t="s">
        <v>19</v>
      </c>
      <c r="F6" s="8"/>
      <c r="G6" s="8"/>
      <c r="H6" s="8"/>
      <c r="I6" s="8"/>
      <c r="J6" s="8"/>
      <c r="M6" s="8"/>
    </row>
    <row r="7" spans="1:13" x14ac:dyDescent="0.25">
      <c r="B7" t="s">
        <v>42</v>
      </c>
      <c r="F7" s="8"/>
      <c r="G7" s="16">
        <v>700.84</v>
      </c>
      <c r="H7" s="8"/>
      <c r="I7" s="16">
        <v>1424.51</v>
      </c>
      <c r="J7" s="8"/>
      <c r="M7" s="8"/>
    </row>
    <row r="8" spans="1:13" x14ac:dyDescent="0.25">
      <c r="B8" t="s">
        <v>43</v>
      </c>
      <c r="G8" s="16"/>
      <c r="H8" s="8"/>
      <c r="I8" s="16"/>
      <c r="J8" s="8"/>
      <c r="M8" s="8"/>
    </row>
    <row r="9" spans="1:13" x14ac:dyDescent="0.25">
      <c r="C9" t="s">
        <v>54</v>
      </c>
      <c r="G9" s="16">
        <v>2926.63</v>
      </c>
      <c r="H9" s="8"/>
      <c r="I9" s="16">
        <v>3902.17</v>
      </c>
      <c r="J9" s="8"/>
      <c r="M9" s="8"/>
    </row>
    <row r="10" spans="1:13" x14ac:dyDescent="0.25">
      <c r="B10" t="s">
        <v>44</v>
      </c>
      <c r="F10" s="8"/>
      <c r="G10" s="16"/>
      <c r="H10" s="8"/>
      <c r="I10" s="16"/>
      <c r="J10" s="8"/>
      <c r="M10" s="8"/>
    </row>
    <row r="11" spans="1:13" x14ac:dyDescent="0.25">
      <c r="C11" t="s">
        <v>56</v>
      </c>
      <c r="F11" s="8"/>
      <c r="G11" s="16">
        <v>5045.6400000000003</v>
      </c>
      <c r="H11" s="8"/>
      <c r="I11" s="16">
        <v>5045.6400000000003</v>
      </c>
      <c r="J11" s="8"/>
      <c r="M11" s="8"/>
    </row>
    <row r="12" spans="1:13" x14ac:dyDescent="0.25">
      <c r="C12" t="s">
        <v>57</v>
      </c>
      <c r="G12" s="16">
        <v>216593.49</v>
      </c>
      <c r="H12" s="16"/>
      <c r="I12" s="16">
        <v>216593.49</v>
      </c>
      <c r="J12" s="8"/>
      <c r="M12" s="16"/>
    </row>
    <row r="13" spans="1:13" x14ac:dyDescent="0.25">
      <c r="C13" t="s">
        <v>59</v>
      </c>
      <c r="G13" s="16">
        <v>37404.86</v>
      </c>
      <c r="H13" s="8"/>
      <c r="I13" s="16">
        <v>29226.95</v>
      </c>
      <c r="J13" s="8"/>
      <c r="M13" s="8"/>
    </row>
    <row r="14" spans="1:13" x14ac:dyDescent="0.25">
      <c r="A14" t="s">
        <v>20</v>
      </c>
      <c r="F14" s="8"/>
      <c r="G14" s="14"/>
      <c r="H14" s="8"/>
      <c r="I14" s="14"/>
      <c r="J14" s="8"/>
      <c r="M14" s="8"/>
    </row>
    <row r="15" spans="1:13" x14ac:dyDescent="0.25">
      <c r="B15" t="s">
        <v>21</v>
      </c>
      <c r="F15" s="8"/>
      <c r="G15" s="14"/>
      <c r="H15" s="8"/>
      <c r="I15" s="14"/>
      <c r="J15" s="8"/>
      <c r="M15" s="8"/>
    </row>
    <row r="16" spans="1:13" x14ac:dyDescent="0.25">
      <c r="C16" t="s">
        <v>60</v>
      </c>
      <c r="F16" s="8"/>
      <c r="G16" s="16">
        <v>18740.57</v>
      </c>
      <c r="H16" s="16"/>
      <c r="I16" s="16">
        <v>24547.23</v>
      </c>
      <c r="J16" s="8"/>
      <c r="K16" s="21"/>
      <c r="L16" s="21"/>
      <c r="M16" s="16"/>
    </row>
    <row r="17" spans="1:13" x14ac:dyDescent="0.25">
      <c r="B17" t="s">
        <v>61</v>
      </c>
      <c r="G17" s="16"/>
      <c r="H17" s="8"/>
      <c r="I17" s="16"/>
      <c r="J17" s="8"/>
      <c r="L17" s="11"/>
      <c r="M17" s="8"/>
    </row>
    <row r="18" spans="1:13" x14ac:dyDescent="0.25">
      <c r="C18" t="s">
        <v>62</v>
      </c>
      <c r="G18" s="16">
        <v>7986.58</v>
      </c>
      <c r="H18" s="8"/>
      <c r="I18" s="16">
        <v>9659.9699999999993</v>
      </c>
      <c r="J18" s="8"/>
      <c r="M18" s="8"/>
    </row>
    <row r="19" spans="1:13" x14ac:dyDescent="0.25">
      <c r="C19" t="s">
        <v>63</v>
      </c>
      <c r="F19" s="8"/>
      <c r="G19" s="16">
        <v>31979.11</v>
      </c>
      <c r="H19" s="8"/>
      <c r="I19" s="16">
        <v>25714.41</v>
      </c>
      <c r="J19" s="8"/>
      <c r="M19" s="8"/>
    </row>
    <row r="20" spans="1:13" x14ac:dyDescent="0.25">
      <c r="C20" t="s">
        <v>64</v>
      </c>
      <c r="G20" s="16">
        <v>676.57</v>
      </c>
      <c r="H20" s="8"/>
      <c r="I20" s="16">
        <v>18732.87</v>
      </c>
      <c r="J20" s="8"/>
      <c r="M20" s="8"/>
    </row>
    <row r="21" spans="1:13" x14ac:dyDescent="0.25">
      <c r="C21" t="s">
        <v>27</v>
      </c>
      <c r="F21" s="8"/>
      <c r="G21" s="16">
        <v>45246.09</v>
      </c>
      <c r="H21" s="8"/>
      <c r="I21" s="16">
        <v>33750.51</v>
      </c>
      <c r="J21" s="8"/>
      <c r="M21" s="8"/>
    </row>
    <row r="22" spans="1:13" x14ac:dyDescent="0.25">
      <c r="F22" s="8"/>
      <c r="G22" s="16"/>
      <c r="H22" s="8"/>
      <c r="I22" s="16"/>
      <c r="J22" s="8"/>
      <c r="M22" s="8"/>
    </row>
    <row r="23" spans="1:13" s="7" customFormat="1" x14ac:dyDescent="0.25">
      <c r="A23" s="7" t="s">
        <v>22</v>
      </c>
      <c r="G23" s="22">
        <f>SUM(G7:G21)</f>
        <v>367300.38</v>
      </c>
      <c r="H23" s="10"/>
      <c r="I23" s="22">
        <f>SUM(I7:I21)</f>
        <v>368597.74999999994</v>
      </c>
      <c r="J23" s="10"/>
      <c r="M23" s="10"/>
    </row>
    <row r="24" spans="1:13" x14ac:dyDescent="0.25">
      <c r="G24" s="14"/>
      <c r="H24" s="8"/>
      <c r="I24" s="14"/>
      <c r="J24" s="8"/>
      <c r="M24" s="8"/>
    </row>
    <row r="25" spans="1:13" x14ac:dyDescent="0.25">
      <c r="A25" t="s">
        <v>65</v>
      </c>
      <c r="F25" s="8"/>
      <c r="G25" s="14"/>
      <c r="H25" s="8"/>
      <c r="I25" s="14"/>
      <c r="J25" s="8"/>
      <c r="M25" s="8"/>
    </row>
    <row r="26" spans="1:13" x14ac:dyDescent="0.25">
      <c r="F26" s="8"/>
      <c r="G26" s="14"/>
      <c r="H26" s="8"/>
      <c r="I26" s="14"/>
      <c r="J26" s="8"/>
      <c r="M26" s="8"/>
    </row>
    <row r="27" spans="1:13" x14ac:dyDescent="0.25">
      <c r="A27" t="s">
        <v>66</v>
      </c>
      <c r="G27" s="14"/>
      <c r="H27" s="8"/>
      <c r="I27" s="14"/>
      <c r="J27" s="8"/>
      <c r="M27" s="8"/>
    </row>
    <row r="28" spans="1:13" x14ac:dyDescent="0.25">
      <c r="C28" t="s">
        <v>67</v>
      </c>
      <c r="G28" s="16">
        <v>425512.23</v>
      </c>
      <c r="H28" s="8"/>
      <c r="I28" s="16">
        <v>425512.23</v>
      </c>
      <c r="J28" s="8"/>
      <c r="M28" s="8"/>
    </row>
    <row r="29" spans="1:13" x14ac:dyDescent="0.25">
      <c r="C29" t="s">
        <v>68</v>
      </c>
      <c r="G29" s="16">
        <f>I29+I30</f>
        <v>-88917.14</v>
      </c>
      <c r="H29" s="8"/>
      <c r="I29" s="16">
        <v>-77246.48</v>
      </c>
      <c r="J29" s="8"/>
      <c r="K29" s="8" t="s">
        <v>17</v>
      </c>
      <c r="M29" s="8"/>
    </row>
    <row r="30" spans="1:13" x14ac:dyDescent="0.25">
      <c r="B30" t="s">
        <v>69</v>
      </c>
      <c r="F30" s="8"/>
      <c r="G30" s="16">
        <v>9656.2099999999991</v>
      </c>
      <c r="H30" s="8"/>
      <c r="I30" s="16">
        <v>-11670.66</v>
      </c>
      <c r="J30" s="8"/>
      <c r="M30" s="8"/>
    </row>
    <row r="31" spans="1:13" x14ac:dyDescent="0.25">
      <c r="A31" t="s">
        <v>45</v>
      </c>
      <c r="G31" s="16"/>
      <c r="H31" s="8"/>
      <c r="I31" s="16"/>
      <c r="J31" s="8"/>
      <c r="M31" s="8"/>
    </row>
    <row r="32" spans="1:13" x14ac:dyDescent="0.25">
      <c r="A32" t="s">
        <v>23</v>
      </c>
      <c r="G32" s="16"/>
      <c r="H32" s="8"/>
      <c r="I32" s="16"/>
      <c r="J32" s="8"/>
      <c r="M32" s="8"/>
    </row>
    <row r="33" spans="1:13" x14ac:dyDescent="0.25">
      <c r="C33" t="s">
        <v>70</v>
      </c>
      <c r="F33" s="8"/>
      <c r="G33" s="16">
        <v>3992.52</v>
      </c>
      <c r="H33" s="8"/>
      <c r="I33" s="16">
        <v>5779.86</v>
      </c>
      <c r="J33" s="8"/>
      <c r="M33" s="8"/>
    </row>
    <row r="34" spans="1:13" x14ac:dyDescent="0.25">
      <c r="C34" t="s">
        <v>210</v>
      </c>
      <c r="F34" s="8"/>
      <c r="G34" s="16">
        <v>2269.96</v>
      </c>
      <c r="H34" s="8"/>
      <c r="I34" s="16">
        <v>1366.41</v>
      </c>
      <c r="J34" s="8"/>
      <c r="M34" s="8"/>
    </row>
    <row r="35" spans="1:13" x14ac:dyDescent="0.25">
      <c r="C35" t="s">
        <v>71</v>
      </c>
      <c r="F35" s="8"/>
      <c r="G35" s="16">
        <v>1242.71</v>
      </c>
      <c r="H35" s="8"/>
      <c r="I35" s="16">
        <v>8060.04</v>
      </c>
      <c r="J35" s="8"/>
      <c r="M35" s="8"/>
    </row>
    <row r="36" spans="1:13" x14ac:dyDescent="0.25">
      <c r="C36" t="s">
        <v>72</v>
      </c>
      <c r="G36" s="16">
        <v>11739.82</v>
      </c>
      <c r="H36" s="8" t="s">
        <v>17</v>
      </c>
      <c r="I36" s="16">
        <v>13830.82</v>
      </c>
      <c r="J36" s="8"/>
      <c r="M36" s="16"/>
    </row>
    <row r="37" spans="1:13" x14ac:dyDescent="0.25">
      <c r="C37" s="13" t="s">
        <v>24</v>
      </c>
      <c r="G37" s="16">
        <v>1737.02</v>
      </c>
      <c r="H37" s="8"/>
      <c r="I37" s="16">
        <v>1696.53</v>
      </c>
      <c r="J37" s="8"/>
      <c r="M37" s="8"/>
    </row>
    <row r="38" spans="1:13" x14ac:dyDescent="0.25">
      <c r="C38" s="13" t="s">
        <v>200</v>
      </c>
      <c r="G38" s="16">
        <v>67.05</v>
      </c>
      <c r="H38" s="8"/>
      <c r="I38" s="16">
        <v>1269</v>
      </c>
      <c r="J38" s="8"/>
      <c r="M38" s="8"/>
    </row>
    <row r="39" spans="1:13" x14ac:dyDescent="0.25">
      <c r="C39" s="11"/>
      <c r="G39" s="16"/>
      <c r="H39" s="8"/>
      <c r="I39" s="16"/>
      <c r="J39" s="8"/>
      <c r="M39" s="8"/>
    </row>
    <row r="40" spans="1:13" x14ac:dyDescent="0.25">
      <c r="A40" s="7" t="s">
        <v>26</v>
      </c>
      <c r="G40" s="22">
        <f>SUM(G28:G38)</f>
        <v>367300.38000000006</v>
      </c>
      <c r="H40" s="22" t="s">
        <v>17</v>
      </c>
      <c r="I40" s="22">
        <f>SUM(I28:I38)</f>
        <v>368597.75</v>
      </c>
      <c r="J40" s="8"/>
      <c r="M40" s="22"/>
    </row>
    <row r="41" spans="1:13" x14ac:dyDescent="0.25">
      <c r="G41" s="14"/>
      <c r="H41" s="8"/>
      <c r="I41" s="8"/>
      <c r="J41" s="8"/>
      <c r="M41" s="8"/>
    </row>
    <row r="42" spans="1:13" x14ac:dyDescent="0.25">
      <c r="G42" s="8" t="s">
        <v>17</v>
      </c>
      <c r="H42" s="8"/>
      <c r="I42" s="8" t="s">
        <v>17</v>
      </c>
      <c r="J42" s="8"/>
    </row>
    <row r="43" spans="1:13" x14ac:dyDescent="0.25">
      <c r="F43" s="8"/>
      <c r="G43" s="8" t="s">
        <v>17</v>
      </c>
      <c r="H43" s="8"/>
      <c r="I43" s="8" t="s">
        <v>17</v>
      </c>
      <c r="J43" s="8"/>
    </row>
    <row r="44" spans="1:13" x14ac:dyDescent="0.25">
      <c r="G44" s="8"/>
      <c r="H44" s="8"/>
      <c r="I44" s="8"/>
      <c r="J44" s="8"/>
    </row>
    <row r="45" spans="1:13" x14ac:dyDescent="0.25">
      <c r="G45" s="8"/>
      <c r="H45" s="8"/>
      <c r="I45" s="8"/>
      <c r="J45" s="8"/>
    </row>
    <row r="46" spans="1:13" x14ac:dyDescent="0.25">
      <c r="F46" s="8"/>
      <c r="G46" s="8"/>
      <c r="H46" s="8"/>
      <c r="I46" s="23"/>
    </row>
    <row r="47" spans="1:13" x14ac:dyDescent="0.25">
      <c r="F47" s="8"/>
      <c r="G47" s="8"/>
      <c r="H47" s="8"/>
      <c r="I47" s="23"/>
    </row>
    <row r="48" spans="1:13" x14ac:dyDescent="0.25">
      <c r="F48" s="8"/>
      <c r="G48" s="8"/>
      <c r="H48" s="8"/>
      <c r="I48" s="23"/>
    </row>
    <row r="49" spans="6:9" x14ac:dyDescent="0.25">
      <c r="G49" s="8"/>
      <c r="H49" s="8"/>
      <c r="I49" s="23"/>
    </row>
    <row r="50" spans="6:9" x14ac:dyDescent="0.25">
      <c r="F50" s="8"/>
      <c r="G50" s="8"/>
      <c r="H50" s="8"/>
    </row>
    <row r="54" spans="6:9" x14ac:dyDescent="0.25">
      <c r="F54" s="8"/>
      <c r="G54" s="8"/>
      <c r="H54" s="8"/>
      <c r="I54" s="23"/>
    </row>
    <row r="55" spans="6:9" x14ac:dyDescent="0.25">
      <c r="F55" s="8"/>
      <c r="G55" s="8"/>
      <c r="H55" s="8"/>
      <c r="I55" s="23"/>
    </row>
    <row r="58" spans="6:9" x14ac:dyDescent="0.25">
      <c r="F58" s="8"/>
      <c r="G58" s="8"/>
      <c r="H58" s="8"/>
    </row>
    <row r="59" spans="6:9" x14ac:dyDescent="0.25">
      <c r="F59" s="8"/>
      <c r="G59" s="8"/>
      <c r="H59" s="8"/>
      <c r="I59" s="23"/>
    </row>
    <row r="60" spans="6:9" x14ac:dyDescent="0.25">
      <c r="G60" s="8"/>
      <c r="H60" s="8"/>
      <c r="I60" s="23"/>
    </row>
    <row r="61" spans="6:9" x14ac:dyDescent="0.25">
      <c r="I61" s="23"/>
    </row>
    <row r="62" spans="6:9" x14ac:dyDescent="0.25">
      <c r="I62" s="23"/>
    </row>
    <row r="63" spans="6:9" x14ac:dyDescent="0.25">
      <c r="I63" s="23"/>
    </row>
    <row r="64" spans="6:9" x14ac:dyDescent="0.25">
      <c r="F64" s="8"/>
      <c r="G64" s="8"/>
      <c r="H64" s="8"/>
      <c r="I64" s="23"/>
    </row>
    <row r="66" spans="6:9" x14ac:dyDescent="0.25">
      <c r="F66" s="8"/>
      <c r="G66" s="8"/>
      <c r="H66" s="8"/>
      <c r="I66" s="23"/>
    </row>
    <row r="69" spans="6:9" x14ac:dyDescent="0.25">
      <c r="I69" s="23"/>
    </row>
    <row r="70" spans="6:9" x14ac:dyDescent="0.25">
      <c r="I70" s="23"/>
    </row>
    <row r="72" spans="6:9" x14ac:dyDescent="0.25">
      <c r="I72" s="23"/>
    </row>
    <row r="75" spans="6:9" x14ac:dyDescent="0.25">
      <c r="I75" s="23"/>
    </row>
    <row r="77" spans="6:9" x14ac:dyDescent="0.25">
      <c r="I77" s="23"/>
    </row>
    <row r="78" spans="6:9" x14ac:dyDescent="0.25">
      <c r="F78" s="8"/>
      <c r="G78" s="8"/>
      <c r="H78" s="8"/>
      <c r="I78" s="23"/>
    </row>
    <row r="79" spans="6:9" x14ac:dyDescent="0.25">
      <c r="F79" s="8"/>
      <c r="G79" s="8"/>
      <c r="H79" s="8"/>
      <c r="I79" s="23"/>
    </row>
    <row r="80" spans="6:9" x14ac:dyDescent="0.25">
      <c r="I80" s="23"/>
    </row>
    <row r="81" spans="6:9" x14ac:dyDescent="0.25">
      <c r="I81" s="23"/>
    </row>
    <row r="82" spans="6:9" x14ac:dyDescent="0.25">
      <c r="I82" s="23"/>
    </row>
    <row r="83" spans="6:9" x14ac:dyDescent="0.25">
      <c r="F83" s="8"/>
      <c r="G83" s="8"/>
      <c r="H83" s="8"/>
      <c r="I83" s="23"/>
    </row>
    <row r="84" spans="6:9" x14ac:dyDescent="0.25">
      <c r="F84" s="8"/>
      <c r="G84" s="8"/>
      <c r="H84" s="8"/>
      <c r="I84" s="23"/>
    </row>
    <row r="85" spans="6:9" x14ac:dyDescent="0.25">
      <c r="I85" s="23"/>
    </row>
    <row r="86" spans="6:9" x14ac:dyDescent="0.25">
      <c r="I86" s="23"/>
    </row>
    <row r="87" spans="6:9" x14ac:dyDescent="0.25">
      <c r="I87" s="23"/>
    </row>
    <row r="88" spans="6:9" x14ac:dyDescent="0.25">
      <c r="F88" s="8"/>
      <c r="I88" s="23"/>
    </row>
    <row r="89" spans="6:9" x14ac:dyDescent="0.25">
      <c r="I89" s="23"/>
    </row>
    <row r="90" spans="6:9" x14ac:dyDescent="0.25">
      <c r="I90" s="23"/>
    </row>
    <row r="91" spans="6:9" x14ac:dyDescent="0.25">
      <c r="I91" s="23"/>
    </row>
    <row r="92" spans="6:9" x14ac:dyDescent="0.25">
      <c r="I92" s="23"/>
    </row>
    <row r="93" spans="6:9" x14ac:dyDescent="0.25">
      <c r="F93" s="8"/>
    </row>
    <row r="94" spans="6:9" x14ac:dyDescent="0.25">
      <c r="I94" s="23"/>
    </row>
    <row r="95" spans="6:9" x14ac:dyDescent="0.25">
      <c r="F95" s="8"/>
      <c r="G95" s="8"/>
      <c r="H95" s="8"/>
    </row>
    <row r="96" spans="6:9" x14ac:dyDescent="0.25">
      <c r="I96" s="23"/>
    </row>
    <row r="97" spans="6:9" x14ac:dyDescent="0.25">
      <c r="I97" s="23"/>
    </row>
    <row r="98" spans="6:9" x14ac:dyDescent="0.25">
      <c r="I98" s="23"/>
    </row>
    <row r="99" spans="6:9" x14ac:dyDescent="0.25">
      <c r="I99" s="23"/>
    </row>
    <row r="100" spans="6:9" x14ac:dyDescent="0.25">
      <c r="F100" s="8"/>
      <c r="I100" s="23"/>
    </row>
    <row r="102" spans="6:9" x14ac:dyDescent="0.25">
      <c r="I102" s="23"/>
    </row>
    <row r="103" spans="6:9" x14ac:dyDescent="0.25">
      <c r="I103" s="23"/>
    </row>
    <row r="104" spans="6:9" x14ac:dyDescent="0.25">
      <c r="F104" s="8"/>
      <c r="G104" s="8"/>
      <c r="H104" s="8"/>
      <c r="I104" s="23"/>
    </row>
    <row r="106" spans="6:9" x14ac:dyDescent="0.25">
      <c r="F106" s="8"/>
      <c r="G106" s="8"/>
      <c r="H106" s="8"/>
      <c r="I106" s="23"/>
    </row>
    <row r="107" spans="6:9" x14ac:dyDescent="0.25">
      <c r="F107" s="8"/>
      <c r="G107" s="8"/>
      <c r="H107" s="8"/>
      <c r="I107" s="23"/>
    </row>
    <row r="110" spans="6:9" x14ac:dyDescent="0.25">
      <c r="G110" s="8"/>
      <c r="H110" s="8"/>
      <c r="I110" s="23"/>
    </row>
    <row r="111" spans="6:9" x14ac:dyDescent="0.25">
      <c r="G111" s="8"/>
      <c r="H111" s="8"/>
      <c r="I111" s="23"/>
    </row>
    <row r="114" spans="6:9" x14ac:dyDescent="0.25">
      <c r="F114" s="8"/>
      <c r="G114" s="8"/>
      <c r="H114" s="8"/>
      <c r="I114" s="23"/>
    </row>
    <row r="115" spans="6:9" x14ac:dyDescent="0.25">
      <c r="I115" s="23"/>
    </row>
    <row r="116" spans="6:9" x14ac:dyDescent="0.25">
      <c r="F116" s="8"/>
      <c r="G116" s="8"/>
      <c r="H116" s="8"/>
      <c r="I116" s="23"/>
    </row>
    <row r="118" spans="6:9" x14ac:dyDescent="0.25">
      <c r="F118" s="8"/>
      <c r="G118" s="8"/>
      <c r="H118" s="8"/>
      <c r="I118" s="23"/>
    </row>
    <row r="119" spans="6:9" x14ac:dyDescent="0.25">
      <c r="F119" s="8"/>
      <c r="G119" s="8"/>
      <c r="H119" s="8"/>
      <c r="I119" s="23"/>
    </row>
    <row r="123" spans="6:9" x14ac:dyDescent="0.25">
      <c r="F123" s="8"/>
      <c r="G123" s="8"/>
      <c r="H123" s="8"/>
      <c r="I123" s="23"/>
    </row>
    <row r="127" spans="6:9" x14ac:dyDescent="0.25">
      <c r="F127" s="8"/>
      <c r="G127" s="8"/>
      <c r="H127" s="8"/>
      <c r="I127" s="23"/>
    </row>
  </sheetData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5"/>
  <sheetViews>
    <sheetView zoomScaleNormal="100" workbookViewId="0">
      <selection activeCell="J6" sqref="J6"/>
    </sheetView>
  </sheetViews>
  <sheetFormatPr defaultRowHeight="15" x14ac:dyDescent="0.25"/>
  <cols>
    <col min="5" max="5" width="12.85546875" customWidth="1"/>
    <col min="6" max="7" width="10.140625" bestFit="1" customWidth="1"/>
  </cols>
  <sheetData>
    <row r="1" spans="1:9" s="24" customFormat="1" ht="12" x14ac:dyDescent="0.2">
      <c r="A1" s="24" t="s">
        <v>47</v>
      </c>
      <c r="I1" s="12" t="s">
        <v>17</v>
      </c>
    </row>
    <row r="2" spans="1:9" s="24" customFormat="1" ht="12" x14ac:dyDescent="0.2">
      <c r="A2" s="30" t="s">
        <v>50</v>
      </c>
    </row>
    <row r="3" spans="1:9" x14ac:dyDescent="0.25">
      <c r="I3" t="s">
        <v>330</v>
      </c>
    </row>
    <row r="4" spans="1:9" x14ac:dyDescent="0.25">
      <c r="A4" t="s">
        <v>303</v>
      </c>
    </row>
    <row r="6" spans="1:9" x14ac:dyDescent="0.25">
      <c r="A6" s="7" t="s">
        <v>178</v>
      </c>
      <c r="B6" s="7"/>
    </row>
    <row r="7" spans="1:9" x14ac:dyDescent="0.25">
      <c r="B7" t="s">
        <v>179</v>
      </c>
    </row>
    <row r="8" spans="1:9" s="7" customFormat="1" x14ac:dyDescent="0.25">
      <c r="A8"/>
      <c r="B8" t="s">
        <v>180</v>
      </c>
    </row>
    <row r="9" spans="1:9" x14ac:dyDescent="0.25">
      <c r="B9" t="s">
        <v>181</v>
      </c>
    </row>
    <row r="11" spans="1:9" s="7" customFormat="1" x14ac:dyDescent="0.25">
      <c r="B11" s="7" t="s">
        <v>151</v>
      </c>
      <c r="F11" s="31">
        <v>2</v>
      </c>
      <c r="G11" s="31"/>
    </row>
    <row r="12" spans="1:9" x14ac:dyDescent="0.25">
      <c r="F12" s="8"/>
      <c r="G12" s="8"/>
    </row>
    <row r="13" spans="1:9" s="7" customFormat="1" x14ac:dyDescent="0.25">
      <c r="A13" s="32" t="s">
        <v>169</v>
      </c>
      <c r="B13" s="32"/>
      <c r="C13" s="32"/>
      <c r="D13" s="32"/>
      <c r="E13" s="32"/>
      <c r="F13" s="40" t="s">
        <v>208</v>
      </c>
      <c r="G13" s="40"/>
    </row>
    <row r="14" spans="1:9" x14ac:dyDescent="0.25">
      <c r="A14" s="13"/>
      <c r="B14" s="32" t="s">
        <v>170</v>
      </c>
      <c r="C14" s="13"/>
      <c r="D14" s="13"/>
      <c r="E14" s="13"/>
      <c r="F14" s="16"/>
      <c r="G14" s="16"/>
      <c r="H14" s="11"/>
    </row>
    <row r="15" spans="1:9" s="11" customFormat="1" x14ac:dyDescent="0.25">
      <c r="A15" s="13"/>
      <c r="B15" s="13" t="s">
        <v>191</v>
      </c>
      <c r="C15" s="13"/>
      <c r="D15" s="13"/>
      <c r="E15" s="13"/>
      <c r="F15" s="16">
        <v>629.89</v>
      </c>
      <c r="G15" s="16"/>
      <c r="H15" s="33" t="s">
        <v>17</v>
      </c>
    </row>
    <row r="16" spans="1:9" x14ac:dyDescent="0.25">
      <c r="A16" s="13"/>
      <c r="B16" s="13" t="s">
        <v>17</v>
      </c>
      <c r="C16" s="13"/>
      <c r="D16" s="13"/>
      <c r="E16" s="13"/>
      <c r="F16" s="16"/>
      <c r="G16" s="16"/>
      <c r="H16" s="13"/>
    </row>
    <row r="17" spans="1:7" x14ac:dyDescent="0.25">
      <c r="F17" s="16"/>
      <c r="G17" s="8"/>
    </row>
    <row r="18" spans="1:7" x14ac:dyDescent="0.25">
      <c r="A18" s="13"/>
      <c r="B18" s="15"/>
      <c r="C18" s="7"/>
      <c r="D18" s="7"/>
      <c r="E18" s="7"/>
      <c r="F18" s="16"/>
      <c r="G18" s="8"/>
    </row>
    <row r="19" spans="1:7" x14ac:dyDescent="0.25">
      <c r="B19" s="15"/>
      <c r="C19" s="7"/>
      <c r="D19" s="7"/>
      <c r="E19" s="7"/>
      <c r="F19" s="16"/>
      <c r="G19" s="8"/>
    </row>
    <row r="20" spans="1:7" x14ac:dyDescent="0.25">
      <c r="B20" s="15"/>
      <c r="C20" s="7"/>
      <c r="D20" s="7"/>
      <c r="E20" s="7"/>
      <c r="F20" s="16"/>
      <c r="G20" s="8"/>
    </row>
    <row r="21" spans="1:7" x14ac:dyDescent="0.25">
      <c r="B21" s="15"/>
      <c r="C21" s="7"/>
      <c r="D21" s="7"/>
      <c r="E21" s="7"/>
      <c r="F21" s="16"/>
      <c r="G21" s="8"/>
    </row>
    <row r="22" spans="1:7" x14ac:dyDescent="0.25">
      <c r="B22" s="15"/>
      <c r="C22" s="7"/>
      <c r="D22" s="7"/>
      <c r="E22" s="7"/>
      <c r="F22" s="16"/>
      <c r="G22" s="8"/>
    </row>
    <row r="23" spans="1:7" x14ac:dyDescent="0.25">
      <c r="B23" s="15"/>
      <c r="C23" s="7"/>
      <c r="D23" s="7"/>
      <c r="E23" s="7"/>
      <c r="F23" s="16"/>
      <c r="G23" s="8"/>
    </row>
    <row r="25" spans="1:7" s="7" customFormat="1" x14ac:dyDescent="0.25"/>
  </sheetData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zoomScaleNormal="100" workbookViewId="0">
      <selection activeCell="I30" sqref="I30"/>
    </sheetView>
  </sheetViews>
  <sheetFormatPr defaultRowHeight="15" x14ac:dyDescent="0.25"/>
  <cols>
    <col min="1" max="1" width="8.140625" style="69" customWidth="1"/>
    <col min="2" max="8" width="9.140625" style="69"/>
    <col min="9" max="9" width="13.28515625" style="69" customWidth="1"/>
    <col min="10" max="16384" width="9.140625" style="69"/>
  </cols>
  <sheetData>
    <row r="1" spans="1:11" s="5" customFormat="1" ht="12" x14ac:dyDescent="0.2">
      <c r="A1" s="24" t="s">
        <v>47</v>
      </c>
      <c r="I1" s="6" t="s">
        <v>17</v>
      </c>
    </row>
    <row r="2" spans="1:11" s="5" customFormat="1" ht="12" x14ac:dyDescent="0.2">
      <c r="A2" s="30" t="s">
        <v>50</v>
      </c>
    </row>
    <row r="3" spans="1:11" x14ac:dyDescent="0.25">
      <c r="K3" s="69" t="s">
        <v>331</v>
      </c>
    </row>
    <row r="5" spans="1:11" x14ac:dyDescent="0.25">
      <c r="C5" s="11"/>
    </row>
    <row r="8" spans="1:11" x14ac:dyDescent="0.25">
      <c r="B8" s="69" t="s">
        <v>301</v>
      </c>
    </row>
    <row r="10" spans="1:11" x14ac:dyDescent="0.25">
      <c r="B10" s="69" t="s">
        <v>152</v>
      </c>
    </row>
    <row r="13" spans="1:11" x14ac:dyDescent="0.25">
      <c r="B13" s="13" t="s">
        <v>155</v>
      </c>
      <c r="C13" s="13"/>
      <c r="D13" s="13"/>
      <c r="E13" s="13" t="s">
        <v>155</v>
      </c>
      <c r="F13" s="13"/>
      <c r="G13" s="13"/>
      <c r="H13" s="13" t="s">
        <v>156</v>
      </c>
      <c r="I13" s="13"/>
      <c r="J13" s="13" t="s">
        <v>17</v>
      </c>
    </row>
    <row r="14" spans="1:11" x14ac:dyDescent="0.25">
      <c r="B14" s="13" t="s">
        <v>192</v>
      </c>
      <c r="C14" s="13"/>
      <c r="D14" s="13"/>
      <c r="E14" s="13" t="s">
        <v>339</v>
      </c>
      <c r="F14" s="13"/>
      <c r="G14" s="13"/>
      <c r="H14" s="13" t="s">
        <v>205</v>
      </c>
      <c r="I14" s="13"/>
      <c r="J14" s="13"/>
    </row>
    <row r="15" spans="1:11" x14ac:dyDescent="0.25">
      <c r="B15" s="13" t="s">
        <v>193</v>
      </c>
      <c r="C15" s="13"/>
      <c r="D15" s="13"/>
      <c r="E15" s="13"/>
      <c r="F15" s="13"/>
      <c r="G15" s="13"/>
      <c r="H15" s="13"/>
      <c r="I15" s="13"/>
      <c r="J15" s="13"/>
    </row>
    <row r="16" spans="1:11" x14ac:dyDescent="0.25">
      <c r="B16" s="13"/>
      <c r="C16" s="13"/>
      <c r="D16" s="13"/>
      <c r="E16" s="13"/>
      <c r="F16" s="13"/>
      <c r="G16" s="13"/>
      <c r="H16" s="13"/>
      <c r="I16" s="13"/>
      <c r="J16" s="13"/>
    </row>
    <row r="17" spans="2:10" x14ac:dyDescent="0.25">
      <c r="B17" s="13" t="s">
        <v>155</v>
      </c>
      <c r="C17" s="13"/>
      <c r="D17" s="13"/>
      <c r="E17" s="13" t="s">
        <v>155</v>
      </c>
      <c r="F17" s="13"/>
      <c r="G17" s="13"/>
      <c r="H17" s="13" t="s">
        <v>156</v>
      </c>
      <c r="I17" s="13"/>
      <c r="J17" s="13"/>
    </row>
    <row r="18" spans="2:10" x14ac:dyDescent="0.25">
      <c r="B18" s="13" t="s">
        <v>206</v>
      </c>
      <c r="C18" s="13"/>
      <c r="D18" s="13"/>
      <c r="E18" s="13" t="s">
        <v>194</v>
      </c>
      <c r="F18" s="13"/>
      <c r="G18" s="13"/>
      <c r="H18" s="13" t="s">
        <v>195</v>
      </c>
      <c r="I18" s="13"/>
      <c r="J18" s="13"/>
    </row>
    <row r="19" spans="2:10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2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2:10" x14ac:dyDescent="0.25">
      <c r="B21" s="13" t="s">
        <v>155</v>
      </c>
      <c r="C21" s="13"/>
      <c r="D21" s="13"/>
      <c r="E21" s="39"/>
      <c r="F21" s="39"/>
      <c r="G21" s="13"/>
      <c r="H21" s="13"/>
      <c r="I21" s="13"/>
      <c r="J21" s="13"/>
    </row>
    <row r="22" spans="2:10" x14ac:dyDescent="0.25">
      <c r="B22" s="13" t="s">
        <v>340</v>
      </c>
      <c r="C22" s="13"/>
      <c r="D22" s="13"/>
      <c r="E22" s="13" t="s">
        <v>341</v>
      </c>
      <c r="F22" s="13"/>
      <c r="G22" s="13"/>
      <c r="H22" s="13"/>
      <c r="I22" s="13"/>
      <c r="J22" s="13"/>
    </row>
    <row r="23" spans="2:10" x14ac:dyDescent="0.25">
      <c r="B23" s="13"/>
      <c r="C23" s="13"/>
      <c r="D23" s="13"/>
      <c r="E23" s="13"/>
      <c r="F23" s="13"/>
      <c r="G23" s="13"/>
      <c r="H23" s="13"/>
      <c r="I23" s="13"/>
      <c r="J23" s="13"/>
    </row>
    <row r="24" spans="2:10" x14ac:dyDescent="0.25">
      <c r="B24" s="13"/>
      <c r="C24" s="13"/>
      <c r="D24" s="13"/>
      <c r="E24" s="13"/>
      <c r="F24" s="13"/>
      <c r="G24" s="13"/>
      <c r="H24" s="13"/>
      <c r="I24" s="13"/>
      <c r="J24" s="13"/>
    </row>
    <row r="25" spans="2:10" x14ac:dyDescent="0.25">
      <c r="B25" s="39"/>
      <c r="C25" s="39"/>
      <c r="D25" s="13"/>
      <c r="E25" s="13"/>
      <c r="F25" s="13"/>
      <c r="G25" s="13"/>
      <c r="H25" s="13"/>
      <c r="I25" s="13"/>
      <c r="J25" s="13"/>
    </row>
    <row r="26" spans="2:10" x14ac:dyDescent="0.25">
      <c r="B26" s="13" t="s">
        <v>207</v>
      </c>
      <c r="C26" s="13"/>
      <c r="D26" s="13"/>
      <c r="E26" s="13"/>
      <c r="F26" s="13"/>
      <c r="G26" s="13"/>
      <c r="H26" s="13"/>
      <c r="I26" s="13"/>
      <c r="J26" s="13"/>
    </row>
    <row r="27" spans="2:10" x14ac:dyDescent="0.25">
      <c r="B27" s="13"/>
      <c r="C27" s="13"/>
      <c r="D27" s="13"/>
      <c r="E27" s="13"/>
      <c r="F27" s="13"/>
      <c r="G27" s="13"/>
      <c r="H27" s="13"/>
      <c r="I27" s="13"/>
      <c r="J27" s="13"/>
    </row>
    <row r="35" spans="2:2" x14ac:dyDescent="0.25">
      <c r="B35" s="69" t="s">
        <v>4</v>
      </c>
    </row>
    <row r="37" spans="2:2" x14ac:dyDescent="0.25">
      <c r="B37" s="69" t="s">
        <v>154</v>
      </c>
    </row>
    <row r="39" spans="2:2" x14ac:dyDescent="0.25">
      <c r="B39" s="69" t="s">
        <v>302</v>
      </c>
    </row>
    <row r="43" spans="2:2" x14ac:dyDescent="0.25">
      <c r="B43" s="69" t="s">
        <v>153</v>
      </c>
    </row>
    <row r="44" spans="2:2" x14ac:dyDescent="0.25">
      <c r="B44" s="69" t="s">
        <v>204</v>
      </c>
    </row>
    <row r="45" spans="2:2" x14ac:dyDescent="0.25">
      <c r="B45" s="69" t="s">
        <v>34</v>
      </c>
    </row>
  </sheetData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7"/>
  <sheetViews>
    <sheetView zoomScaleNormal="100" workbookViewId="0">
      <selection activeCell="J8" sqref="J8"/>
    </sheetView>
  </sheetViews>
  <sheetFormatPr defaultRowHeight="15" x14ac:dyDescent="0.25"/>
  <cols>
    <col min="1" max="1" width="8.140625" customWidth="1"/>
    <col min="9" max="9" width="13.28515625" customWidth="1"/>
  </cols>
  <sheetData>
    <row r="1" spans="1:10" s="5" customFormat="1" ht="12" x14ac:dyDescent="0.2">
      <c r="A1" s="24" t="s">
        <v>47</v>
      </c>
      <c r="I1" s="6" t="s">
        <v>17</v>
      </c>
    </row>
    <row r="2" spans="1:10" s="5" customFormat="1" ht="12" x14ac:dyDescent="0.2">
      <c r="A2" s="30" t="s">
        <v>50</v>
      </c>
    </row>
    <row r="3" spans="1:10" x14ac:dyDescent="0.25">
      <c r="J3" t="s">
        <v>332</v>
      </c>
    </row>
    <row r="8" spans="1:10" s="32" customFormat="1" x14ac:dyDescent="0.25">
      <c r="B8" s="32" t="s">
        <v>182</v>
      </c>
    </row>
    <row r="9" spans="1:10" s="32" customFormat="1" x14ac:dyDescent="0.25"/>
    <row r="11" spans="1:10" x14ac:dyDescent="0.25">
      <c r="C11" s="7" t="s">
        <v>183</v>
      </c>
      <c r="H11" s="7"/>
    </row>
    <row r="12" spans="1:10" x14ac:dyDescent="0.25">
      <c r="D12" t="s">
        <v>183</v>
      </c>
    </row>
    <row r="13" spans="1:10" x14ac:dyDescent="0.25">
      <c r="D13" t="s">
        <v>5</v>
      </c>
    </row>
    <row r="14" spans="1:10" x14ac:dyDescent="0.25">
      <c r="C14" s="32" t="s">
        <v>184</v>
      </c>
    </row>
    <row r="15" spans="1:10" x14ac:dyDescent="0.25">
      <c r="D15" t="s">
        <v>31</v>
      </c>
    </row>
    <row r="16" spans="1:10" x14ac:dyDescent="0.25">
      <c r="D16" t="s">
        <v>32</v>
      </c>
    </row>
    <row r="17" spans="3:7" x14ac:dyDescent="0.25">
      <c r="D17" t="s">
        <v>185</v>
      </c>
    </row>
    <row r="18" spans="3:7" x14ac:dyDescent="0.25">
      <c r="D18" t="s">
        <v>186</v>
      </c>
    </row>
    <row r="19" spans="3:7" x14ac:dyDescent="0.25">
      <c r="D19" t="s">
        <v>187</v>
      </c>
    </row>
    <row r="21" spans="3:7" x14ac:dyDescent="0.25">
      <c r="C21" s="7" t="s">
        <v>188</v>
      </c>
      <c r="D21" s="7"/>
      <c r="E21" s="7"/>
      <c r="F21" s="7"/>
      <c r="G21" s="7"/>
    </row>
    <row r="22" spans="3:7" x14ac:dyDescent="0.25">
      <c r="C22" t="s">
        <v>29</v>
      </c>
      <c r="G22" s="13" t="s">
        <v>311</v>
      </c>
    </row>
    <row r="23" spans="3:7" x14ac:dyDescent="0.25">
      <c r="C23" t="s">
        <v>298</v>
      </c>
      <c r="G23" s="13"/>
    </row>
    <row r="24" spans="3:7" x14ac:dyDescent="0.25">
      <c r="C24" t="s">
        <v>33</v>
      </c>
      <c r="G24" s="13" t="s">
        <v>299</v>
      </c>
    </row>
    <row r="25" spans="3:7" x14ac:dyDescent="0.25">
      <c r="C25" t="s">
        <v>30</v>
      </c>
      <c r="G25" s="13" t="s">
        <v>300</v>
      </c>
    </row>
    <row r="27" spans="3:7" x14ac:dyDescent="0.25">
      <c r="C27" t="s">
        <v>189</v>
      </c>
    </row>
  </sheetData>
  <pageMargins left="0.7" right="0.7" top="0.75" bottom="0.75" header="0.3" footer="0.3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D89"/>
  <sheetViews>
    <sheetView zoomScaleNormal="100" workbookViewId="0">
      <selection activeCell="E2" sqref="E2"/>
    </sheetView>
  </sheetViews>
  <sheetFormatPr defaultRowHeight="15" x14ac:dyDescent="0.25"/>
  <cols>
    <col min="1" max="1" width="6.7109375" customWidth="1"/>
    <col min="5" max="5" width="12" customWidth="1"/>
    <col min="6" max="6" width="11" customWidth="1"/>
    <col min="7" max="7" width="10" bestFit="1" customWidth="1"/>
    <col min="8" max="9" width="10.85546875" customWidth="1"/>
    <col min="10" max="10" width="9.140625" customWidth="1"/>
    <col min="18" max="22" width="9.140625" customWidth="1"/>
  </cols>
  <sheetData>
    <row r="1" spans="1:20" s="5" customFormat="1" ht="12" x14ac:dyDescent="0.2">
      <c r="A1" s="24" t="s">
        <v>47</v>
      </c>
      <c r="I1" s="6" t="s">
        <v>17</v>
      </c>
    </row>
    <row r="2" spans="1:20" s="5" customFormat="1" ht="12" x14ac:dyDescent="0.2">
      <c r="A2" s="30" t="s">
        <v>50</v>
      </c>
    </row>
    <row r="3" spans="1:20" ht="12.75" customHeight="1" x14ac:dyDescent="0.25">
      <c r="D3" s="11" t="s">
        <v>17</v>
      </c>
      <c r="J3" t="s">
        <v>333</v>
      </c>
    </row>
    <row r="4" spans="1:20" s="7" customFormat="1" ht="18" customHeight="1" x14ac:dyDescent="0.25">
      <c r="A4" s="7" t="s">
        <v>318</v>
      </c>
    </row>
    <row r="5" spans="1:20" ht="13.5" customHeight="1" x14ac:dyDescent="0.25"/>
    <row r="6" spans="1:20" ht="15.75" customHeight="1" x14ac:dyDescent="0.25">
      <c r="A6" t="s">
        <v>53</v>
      </c>
    </row>
    <row r="7" spans="1:20" ht="13.5" customHeight="1" x14ac:dyDescent="0.25"/>
    <row r="8" spans="1:20" x14ac:dyDescent="0.25">
      <c r="A8" t="s">
        <v>157</v>
      </c>
      <c r="M8" s="69"/>
      <c r="N8" s="69"/>
      <c r="O8" s="69"/>
      <c r="P8" s="69"/>
      <c r="Q8" s="69"/>
      <c r="R8" s="69"/>
      <c r="S8" s="69"/>
      <c r="T8" s="69"/>
    </row>
    <row r="9" spans="1:20" ht="13.5" customHeight="1" x14ac:dyDescent="0.25">
      <c r="M9" s="69"/>
      <c r="N9" s="69"/>
      <c r="O9" s="69"/>
      <c r="P9" s="69"/>
      <c r="Q9" s="69"/>
      <c r="R9" s="69"/>
      <c r="S9" s="69"/>
      <c r="T9" s="69"/>
    </row>
    <row r="10" spans="1:20" x14ac:dyDescent="0.25">
      <c r="A10" t="s">
        <v>42</v>
      </c>
      <c r="M10" s="69"/>
      <c r="N10" s="69"/>
      <c r="O10" s="69"/>
      <c r="P10" s="69"/>
      <c r="Q10" s="69"/>
      <c r="R10" s="69"/>
      <c r="S10" s="69"/>
      <c r="T10" s="69"/>
    </row>
    <row r="11" spans="1:20" x14ac:dyDescent="0.25">
      <c r="A11">
        <v>1000</v>
      </c>
      <c r="B11" t="s">
        <v>55</v>
      </c>
      <c r="G11" s="8">
        <v>1424.51</v>
      </c>
      <c r="H11" s="8"/>
      <c r="I11" s="69"/>
      <c r="M11" s="69"/>
      <c r="N11" s="69"/>
      <c r="O11" s="69"/>
      <c r="P11" s="69"/>
      <c r="Q11" s="69"/>
      <c r="R11" s="69"/>
      <c r="S11" s="69"/>
      <c r="T11" s="69"/>
    </row>
    <row r="12" spans="1:20" x14ac:dyDescent="0.25">
      <c r="B12" s="13" t="s">
        <v>314</v>
      </c>
      <c r="G12" s="9">
        <v>-723.67</v>
      </c>
      <c r="H12" s="8">
        <f>SUM(G11:G12)</f>
        <v>700.84</v>
      </c>
      <c r="I12" s="69"/>
      <c r="M12" s="69"/>
      <c r="N12" s="69"/>
      <c r="O12" s="69"/>
      <c r="P12" s="69"/>
      <c r="Q12" s="69"/>
      <c r="R12" s="69"/>
      <c r="S12" s="69"/>
      <c r="T12" s="70"/>
    </row>
    <row r="13" spans="1:20" ht="13.5" customHeight="1" x14ac:dyDescent="0.25">
      <c r="B13" s="11"/>
      <c r="G13" s="25"/>
      <c r="H13" s="8"/>
      <c r="I13" s="69"/>
      <c r="M13" s="69"/>
      <c r="N13" s="13"/>
      <c r="O13" s="69"/>
      <c r="P13" s="69"/>
      <c r="Q13" s="69"/>
      <c r="R13" s="69"/>
      <c r="S13" s="69"/>
      <c r="T13" s="70"/>
    </row>
    <row r="14" spans="1:20" x14ac:dyDescent="0.25">
      <c r="A14" t="s">
        <v>43</v>
      </c>
      <c r="B14" s="11"/>
      <c r="G14" s="25"/>
      <c r="H14" s="8"/>
      <c r="I14" s="69"/>
      <c r="S14" s="69"/>
    </row>
    <row r="15" spans="1:20" x14ac:dyDescent="0.25">
      <c r="A15">
        <v>1100</v>
      </c>
      <c r="B15" t="s">
        <v>54</v>
      </c>
      <c r="G15" s="8">
        <v>3902.17</v>
      </c>
      <c r="H15" s="8"/>
      <c r="I15" s="69"/>
    </row>
    <row r="16" spans="1:20" x14ac:dyDescent="0.25">
      <c r="B16" s="13" t="s">
        <v>315</v>
      </c>
      <c r="G16" s="9">
        <v>-975.54</v>
      </c>
      <c r="H16" s="8">
        <f>G15 +G16</f>
        <v>2926.63</v>
      </c>
      <c r="I16" s="69"/>
    </row>
    <row r="17" spans="1:131" ht="13.5" customHeight="1" x14ac:dyDescent="0.25">
      <c r="B17" s="11"/>
      <c r="F17" s="8"/>
      <c r="I17" s="69"/>
    </row>
    <row r="18" spans="1:131" x14ac:dyDescent="0.25">
      <c r="A18" t="s">
        <v>44</v>
      </c>
      <c r="B18" s="11"/>
      <c r="F18" s="8"/>
      <c r="I18" s="69"/>
    </row>
    <row r="19" spans="1:131" x14ac:dyDescent="0.25">
      <c r="A19" t="s">
        <v>172</v>
      </c>
      <c r="I19" s="69"/>
    </row>
    <row r="20" spans="1:131" x14ac:dyDescent="0.25">
      <c r="A20">
        <v>1300</v>
      </c>
      <c r="B20" t="s">
        <v>172</v>
      </c>
      <c r="H20" s="8">
        <v>5045.6400000000003</v>
      </c>
      <c r="I20" s="69"/>
    </row>
    <row r="21" spans="1:131" x14ac:dyDescent="0.25">
      <c r="A21" t="s">
        <v>173</v>
      </c>
      <c r="H21" s="8"/>
      <c r="I21" s="69"/>
    </row>
    <row r="22" spans="1:131" x14ac:dyDescent="0.25">
      <c r="A22">
        <v>1360</v>
      </c>
      <c r="B22" t="s">
        <v>58</v>
      </c>
      <c r="H22" s="8">
        <v>216593.49</v>
      </c>
      <c r="I22" s="69"/>
    </row>
    <row r="23" spans="1:131" x14ac:dyDescent="0.25">
      <c r="A23" t="s">
        <v>59</v>
      </c>
      <c r="G23" s="29" t="s">
        <v>162</v>
      </c>
      <c r="H23" s="28" t="s">
        <v>161</v>
      </c>
      <c r="I23" s="69"/>
    </row>
    <row r="24" spans="1:131" x14ac:dyDescent="0.25">
      <c r="A24">
        <v>1370</v>
      </c>
      <c r="B24" t="s">
        <v>174</v>
      </c>
      <c r="G24" s="42" t="s">
        <v>171</v>
      </c>
      <c r="H24" s="8">
        <v>342.8</v>
      </c>
      <c r="I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</row>
    <row r="25" spans="1:131" x14ac:dyDescent="0.25">
      <c r="A25">
        <v>1375</v>
      </c>
      <c r="B25" t="s">
        <v>175</v>
      </c>
      <c r="F25" s="6" t="s">
        <v>176</v>
      </c>
      <c r="G25" s="42">
        <v>34033.980000000003</v>
      </c>
      <c r="H25" s="8">
        <v>2606.91</v>
      </c>
      <c r="I25" s="69"/>
      <c r="J25" s="11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</row>
    <row r="26" spans="1:131" x14ac:dyDescent="0.25">
      <c r="A26" s="69">
        <v>1378</v>
      </c>
      <c r="B26" t="s">
        <v>312</v>
      </c>
      <c r="G26" s="42">
        <v>32178.57</v>
      </c>
      <c r="H26" s="70">
        <v>34455.15</v>
      </c>
      <c r="I26" s="69" t="s">
        <v>17</v>
      </c>
      <c r="Q26" s="42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</row>
    <row r="27" spans="1:131" s="69" customFormat="1" x14ac:dyDescent="0.25">
      <c r="G27" s="42"/>
      <c r="H27" s="70"/>
    </row>
    <row r="28" spans="1:131" x14ac:dyDescent="0.25">
      <c r="A28" t="s">
        <v>163</v>
      </c>
      <c r="I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</row>
    <row r="29" spans="1:131" x14ac:dyDescent="0.25">
      <c r="B29" t="s">
        <v>316</v>
      </c>
      <c r="G29" s="8">
        <v>24547.23</v>
      </c>
      <c r="H29" s="8"/>
      <c r="I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</row>
    <row r="30" spans="1:131" x14ac:dyDescent="0.25">
      <c r="B30" s="13" t="s">
        <v>164</v>
      </c>
      <c r="G30" s="16">
        <v>-5806.66</v>
      </c>
      <c r="H30" s="8">
        <f>SUM(G29:G30)</f>
        <v>18740.57</v>
      </c>
      <c r="I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</row>
    <row r="31" spans="1:131" ht="12.75" customHeight="1" x14ac:dyDescent="0.25">
      <c r="B31" t="s">
        <v>17</v>
      </c>
      <c r="G31" s="8"/>
      <c r="H31" s="8"/>
      <c r="J31" s="8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</row>
    <row r="32" spans="1:131" x14ac:dyDescent="0.25">
      <c r="A32" t="s">
        <v>61</v>
      </c>
      <c r="G32" s="8"/>
      <c r="H32" s="8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</row>
    <row r="33" spans="1:131" x14ac:dyDescent="0.25">
      <c r="A33">
        <v>1500</v>
      </c>
      <c r="B33" t="s">
        <v>279</v>
      </c>
      <c r="F33" s="8"/>
      <c r="G33" s="8"/>
      <c r="H33" s="16">
        <v>7986.58</v>
      </c>
      <c r="I33" s="78"/>
      <c r="J33" s="11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</row>
    <row r="34" spans="1:131" ht="15.75" customHeight="1" x14ac:dyDescent="0.25">
      <c r="A34" s="79">
        <v>1510</v>
      </c>
      <c r="B34" s="79" t="s">
        <v>190</v>
      </c>
      <c r="C34" s="79"/>
      <c r="D34" s="79"/>
      <c r="E34" s="79"/>
      <c r="F34" s="74"/>
      <c r="G34" s="74"/>
      <c r="H34" s="74" t="s">
        <v>17</v>
      </c>
      <c r="I34" s="75"/>
      <c r="J34" s="75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</row>
    <row r="35" spans="1:131" ht="15.75" customHeight="1" x14ac:dyDescent="0.25">
      <c r="A35" s="75"/>
      <c r="B35" s="79" t="s">
        <v>201</v>
      </c>
      <c r="C35" s="79"/>
      <c r="D35" s="79"/>
      <c r="E35" s="79"/>
      <c r="F35" s="80"/>
      <c r="G35" s="80">
        <v>9000</v>
      </c>
      <c r="H35" s="73"/>
      <c r="I35" s="78"/>
      <c r="J35" s="75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</row>
    <row r="36" spans="1:131" ht="15.75" customHeight="1" x14ac:dyDescent="0.25">
      <c r="A36" s="75"/>
      <c r="B36" s="79" t="s">
        <v>202</v>
      </c>
      <c r="C36" s="79"/>
      <c r="D36" s="79"/>
      <c r="E36" s="79"/>
      <c r="F36" s="80"/>
      <c r="G36" s="80">
        <v>5428.07</v>
      </c>
      <c r="H36" s="73"/>
      <c r="I36" s="78"/>
      <c r="J36" s="73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</row>
    <row r="37" spans="1:131" ht="15.75" customHeight="1" x14ac:dyDescent="0.25">
      <c r="A37" s="75"/>
      <c r="B37" s="79" t="s">
        <v>294</v>
      </c>
      <c r="C37" s="79"/>
      <c r="D37" s="79"/>
      <c r="E37" s="79"/>
      <c r="F37" s="80"/>
      <c r="G37" s="80">
        <v>6000</v>
      </c>
      <c r="H37" s="73"/>
      <c r="I37" s="78"/>
      <c r="J37" s="75"/>
      <c r="L37" s="11"/>
      <c r="M37" s="11"/>
      <c r="N37" s="11"/>
      <c r="O37" s="11"/>
      <c r="P37" s="14"/>
      <c r="Q37" s="14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</row>
    <row r="38" spans="1:131" ht="15.75" customHeight="1" x14ac:dyDescent="0.25">
      <c r="A38" s="75"/>
      <c r="B38" s="79" t="s">
        <v>319</v>
      </c>
      <c r="C38" s="79"/>
      <c r="D38" s="79"/>
      <c r="E38" s="79"/>
      <c r="F38" s="80"/>
      <c r="G38" s="80">
        <f>-1200-1200</f>
        <v>-2400</v>
      </c>
      <c r="H38" s="73"/>
      <c r="I38" s="78"/>
      <c r="J38" s="75"/>
      <c r="L38" s="11"/>
      <c r="M38" s="11"/>
      <c r="N38" s="11"/>
      <c r="O38" s="11"/>
      <c r="P38" s="14"/>
      <c r="Q38" s="14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</row>
    <row r="39" spans="1:131" ht="15.75" customHeight="1" x14ac:dyDescent="0.25">
      <c r="A39" s="75"/>
      <c r="B39" s="79" t="s">
        <v>338</v>
      </c>
      <c r="G39" s="80">
        <v>5523.01</v>
      </c>
      <c r="H39" s="73"/>
      <c r="I39" s="75"/>
      <c r="J39" s="75"/>
      <c r="L39" s="79"/>
      <c r="M39" s="79"/>
      <c r="N39" s="79"/>
      <c r="O39" s="79"/>
      <c r="P39" s="80"/>
      <c r="Q39" s="14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</row>
    <row r="40" spans="1:131" ht="15.75" customHeight="1" x14ac:dyDescent="0.25">
      <c r="A40" s="75"/>
      <c r="B40" s="79" t="s">
        <v>283</v>
      </c>
      <c r="C40" s="79"/>
      <c r="D40" s="79"/>
      <c r="E40" s="79"/>
      <c r="F40" s="80"/>
      <c r="G40" s="80">
        <v>352.85</v>
      </c>
      <c r="H40" s="73"/>
      <c r="I40" s="78"/>
      <c r="J40" s="75"/>
      <c r="L40" s="11"/>
      <c r="M40" s="11"/>
      <c r="N40" s="11"/>
      <c r="O40" s="11"/>
      <c r="P40" s="14"/>
      <c r="Q40" s="14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</row>
    <row r="41" spans="1:131" s="69" customFormat="1" ht="15.75" customHeight="1" x14ac:dyDescent="0.25">
      <c r="A41" s="75"/>
      <c r="B41" s="79" t="s">
        <v>284</v>
      </c>
      <c r="C41" s="79"/>
      <c r="D41" s="79"/>
      <c r="E41" s="79"/>
      <c r="F41" s="80"/>
      <c r="G41" s="80">
        <v>2697.75</v>
      </c>
      <c r="H41" s="73"/>
      <c r="I41" s="78"/>
      <c r="J41" s="75"/>
      <c r="L41" s="11"/>
      <c r="M41" s="11"/>
      <c r="N41" s="11"/>
      <c r="O41" s="11"/>
      <c r="P41" s="14"/>
      <c r="Q41" s="14"/>
    </row>
    <row r="42" spans="1:131" ht="15.75" customHeight="1" x14ac:dyDescent="0.25">
      <c r="A42" s="75"/>
      <c r="B42" s="79" t="s">
        <v>337</v>
      </c>
      <c r="C42" s="79"/>
      <c r="D42" s="79"/>
      <c r="E42" s="79"/>
      <c r="F42" s="80"/>
      <c r="G42" s="81">
        <v>5377.43</v>
      </c>
      <c r="H42" s="80">
        <f>SUM(G35:G43)</f>
        <v>31979.11</v>
      </c>
      <c r="I42" s="78"/>
      <c r="J42" s="75"/>
      <c r="L42" s="11"/>
      <c r="M42" s="11"/>
      <c r="N42" s="11"/>
      <c r="O42" s="11"/>
      <c r="P42" s="14"/>
      <c r="Q42" s="14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</row>
    <row r="43" spans="1:131" ht="15.75" customHeight="1" x14ac:dyDescent="0.25">
      <c r="A43" s="75"/>
      <c r="B43" s="79"/>
      <c r="C43" s="79"/>
      <c r="D43" s="79"/>
      <c r="E43" s="79"/>
      <c r="F43" s="80"/>
      <c r="G43" s="75"/>
      <c r="H43" s="75"/>
      <c r="I43" s="75"/>
      <c r="J43" s="75"/>
      <c r="L43" s="11"/>
      <c r="M43" s="11"/>
      <c r="N43" s="11"/>
      <c r="O43" s="11"/>
      <c r="P43" s="14"/>
      <c r="Q43" s="14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</row>
    <row r="44" spans="1:131" x14ac:dyDescent="0.25">
      <c r="A44">
        <v>1600</v>
      </c>
      <c r="B44" t="s">
        <v>165</v>
      </c>
      <c r="F44" s="8"/>
      <c r="G44" s="8"/>
      <c r="H44" s="8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</row>
    <row r="45" spans="1:131" x14ac:dyDescent="0.25">
      <c r="B45" s="13" t="s">
        <v>196</v>
      </c>
      <c r="C45" s="13"/>
      <c r="D45" s="13"/>
      <c r="E45" s="13"/>
      <c r="F45" s="13"/>
      <c r="G45" s="44">
        <v>227</v>
      </c>
      <c r="H45" s="36" t="s">
        <v>17</v>
      </c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</row>
    <row r="46" spans="1:131" s="13" customFormat="1" x14ac:dyDescent="0.25">
      <c r="B46" s="13" t="s">
        <v>281</v>
      </c>
      <c r="G46" s="44">
        <v>349.15</v>
      </c>
      <c r="H46" s="16"/>
      <c r="I46" s="13" t="s">
        <v>17</v>
      </c>
      <c r="N46" s="16"/>
      <c r="O46" s="16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</row>
    <row r="47" spans="1:131" x14ac:dyDescent="0.25">
      <c r="B47" t="s">
        <v>282</v>
      </c>
      <c r="G47" s="8">
        <v>73.430000000000007</v>
      </c>
      <c r="H47" s="8"/>
      <c r="I47" s="69"/>
      <c r="N47" s="8"/>
      <c r="O47" s="8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</row>
    <row r="48" spans="1:131" x14ac:dyDescent="0.25">
      <c r="B48" t="s">
        <v>280</v>
      </c>
      <c r="G48" s="9">
        <v>26.99</v>
      </c>
      <c r="H48" s="45">
        <f>SUM(G45:G48)</f>
        <v>676.56999999999994</v>
      </c>
      <c r="I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</row>
    <row r="49" spans="1:131" x14ac:dyDescent="0.25">
      <c r="H49" s="8"/>
      <c r="I49" s="69"/>
      <c r="N49" s="8"/>
      <c r="O49" s="8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</row>
    <row r="50" spans="1:131" ht="15.75" customHeight="1" x14ac:dyDescent="0.25">
      <c r="A50" t="s">
        <v>27</v>
      </c>
      <c r="G50" s="8" t="s">
        <v>17</v>
      </c>
      <c r="H50" s="8" t="s">
        <v>17</v>
      </c>
      <c r="I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</row>
    <row r="51" spans="1:131" x14ac:dyDescent="0.25">
      <c r="A51">
        <v>1910</v>
      </c>
      <c r="B51" t="s">
        <v>166</v>
      </c>
      <c r="F51" s="8"/>
      <c r="G51" s="8">
        <v>31889.47</v>
      </c>
      <c r="H51" s="8"/>
      <c r="I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</row>
    <row r="52" spans="1:131" x14ac:dyDescent="0.25">
      <c r="A52">
        <v>1920</v>
      </c>
      <c r="B52" t="s">
        <v>167</v>
      </c>
      <c r="F52" s="8"/>
      <c r="G52" s="70">
        <v>13259.57</v>
      </c>
      <c r="I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</row>
    <row r="53" spans="1:131" s="69" customFormat="1" x14ac:dyDescent="0.25">
      <c r="A53" s="69">
        <v>1930</v>
      </c>
      <c r="B53" s="69" t="s">
        <v>313</v>
      </c>
      <c r="F53" s="70"/>
      <c r="G53" s="9">
        <v>97.05</v>
      </c>
      <c r="H53" s="8">
        <f>SUM(G51:G53)</f>
        <v>45246.090000000004</v>
      </c>
    </row>
    <row r="54" spans="1:131" ht="15" customHeight="1" x14ac:dyDescent="0.25">
      <c r="F54" s="8"/>
      <c r="G54" s="8"/>
      <c r="H54" s="8"/>
      <c r="I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</row>
    <row r="55" spans="1:131" s="7" customFormat="1" x14ac:dyDescent="0.25">
      <c r="A55" s="7" t="s">
        <v>35</v>
      </c>
      <c r="F55" s="10"/>
      <c r="G55" s="10"/>
      <c r="H55" s="10">
        <f>SUM(H6:H53)</f>
        <v>367300.38</v>
      </c>
      <c r="I55" s="69" t="s">
        <v>17</v>
      </c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</row>
    <row r="56" spans="1:131" ht="15" customHeight="1" x14ac:dyDescent="0.25">
      <c r="F56" s="8"/>
      <c r="G56" s="8"/>
      <c r="H56" s="8" t="s">
        <v>17</v>
      </c>
      <c r="I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</row>
    <row r="57" spans="1:131" ht="18" customHeight="1" x14ac:dyDescent="0.25">
      <c r="A57" t="s">
        <v>65</v>
      </c>
      <c r="F57" s="8"/>
      <c r="G57" s="8"/>
      <c r="H57" s="8"/>
      <c r="J57" t="s">
        <v>334</v>
      </c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</row>
    <row r="58" spans="1:131" ht="13.5" customHeight="1" x14ac:dyDescent="0.25">
      <c r="F58" s="8"/>
      <c r="G58" s="8"/>
      <c r="H58" s="8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</row>
    <row r="59" spans="1:131" ht="16.5" customHeight="1" x14ac:dyDescent="0.25">
      <c r="A59" t="s">
        <v>36</v>
      </c>
      <c r="F59" s="8"/>
      <c r="G59" s="8"/>
      <c r="H59" s="8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</row>
    <row r="60" spans="1:131" x14ac:dyDescent="0.25">
      <c r="A60">
        <v>2251</v>
      </c>
      <c r="B60" t="s">
        <v>37</v>
      </c>
      <c r="F60" s="8"/>
      <c r="G60" s="16">
        <f>425512.23-88917.14</f>
        <v>336595.08999999997</v>
      </c>
      <c r="H60" s="14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</row>
    <row r="61" spans="1:131" x14ac:dyDescent="0.25">
      <c r="B61" t="s">
        <v>321</v>
      </c>
      <c r="F61" s="8"/>
      <c r="G61" s="8">
        <v>9656.2099999999991</v>
      </c>
      <c r="H61" s="8">
        <f>SUM(G60:G61)</f>
        <v>346251.3</v>
      </c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</row>
    <row r="62" spans="1:131" ht="14.25" customHeight="1" x14ac:dyDescent="0.25">
      <c r="F62" s="8"/>
      <c r="G62" s="8"/>
      <c r="H62" s="8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</row>
    <row r="63" spans="1:131" x14ac:dyDescent="0.25">
      <c r="A63" t="s">
        <v>24</v>
      </c>
      <c r="F63" s="8"/>
      <c r="G63" s="8"/>
      <c r="H63" s="8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</row>
    <row r="64" spans="1:131" x14ac:dyDescent="0.25">
      <c r="A64">
        <v>2871</v>
      </c>
      <c r="B64" t="s">
        <v>40</v>
      </c>
      <c r="F64" s="8"/>
      <c r="H64" s="8">
        <v>3992.52</v>
      </c>
      <c r="I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</row>
    <row r="65" spans="1:131" ht="14.25" customHeight="1" x14ac:dyDescent="0.25">
      <c r="F65" s="8"/>
      <c r="G65" s="8"/>
      <c r="H65" s="8"/>
      <c r="I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</row>
    <row r="66" spans="1:131" x14ac:dyDescent="0.25">
      <c r="A66" t="s">
        <v>25</v>
      </c>
      <c r="F66" s="8"/>
      <c r="G66" s="8"/>
      <c r="H66" s="8"/>
      <c r="I66" s="69"/>
      <c r="J66" s="8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</row>
    <row r="67" spans="1:131" x14ac:dyDescent="0.25">
      <c r="A67">
        <v>2305</v>
      </c>
      <c r="B67" t="s">
        <v>317</v>
      </c>
      <c r="F67" s="8"/>
      <c r="G67" s="8"/>
      <c r="H67" s="8">
        <v>2269.96</v>
      </c>
      <c r="I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</row>
    <row r="68" spans="1:131" x14ac:dyDescent="0.25">
      <c r="F68" s="8"/>
      <c r="G68" s="8"/>
      <c r="H68" s="8"/>
      <c r="I68" s="45"/>
      <c r="J68" s="45"/>
      <c r="K68" s="45"/>
      <c r="L68" s="45"/>
      <c r="M68" s="45"/>
      <c r="N68" s="45"/>
      <c r="O68" s="45"/>
      <c r="P68" s="45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</row>
    <row r="69" spans="1:131" x14ac:dyDescent="0.25">
      <c r="A69" s="79">
        <v>2310</v>
      </c>
      <c r="B69" s="79" t="s">
        <v>71</v>
      </c>
      <c r="C69" s="79"/>
      <c r="D69" s="79"/>
      <c r="E69" s="72"/>
      <c r="F69" s="73"/>
      <c r="G69" s="73"/>
      <c r="H69" s="74"/>
      <c r="I69" s="45"/>
      <c r="J69" s="45"/>
      <c r="K69" s="45"/>
      <c r="L69" s="45"/>
      <c r="M69" s="45"/>
      <c r="N69" s="45"/>
      <c r="O69" s="45"/>
      <c r="P69" s="45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</row>
    <row r="70" spans="1:131" x14ac:dyDescent="0.25">
      <c r="A70" s="72"/>
      <c r="B70" s="75" t="s">
        <v>320</v>
      </c>
      <c r="C70" s="75"/>
      <c r="D70" s="75"/>
      <c r="E70" s="75"/>
      <c r="F70" s="75"/>
      <c r="G70" s="76">
        <v>27</v>
      </c>
      <c r="H70" s="75"/>
      <c r="I70" s="45"/>
      <c r="J70" s="45"/>
      <c r="K70" s="45"/>
      <c r="L70" s="45"/>
      <c r="M70" s="45"/>
      <c r="N70" s="45"/>
      <c r="O70" s="45"/>
      <c r="P70" s="45"/>
      <c r="Q70" s="14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</row>
    <row r="71" spans="1:131" x14ac:dyDescent="0.25">
      <c r="A71" s="72"/>
      <c r="B71" s="75" t="s">
        <v>291</v>
      </c>
      <c r="C71" s="75"/>
      <c r="D71" s="75"/>
      <c r="E71" s="75"/>
      <c r="F71" s="75"/>
      <c r="G71" s="76">
        <v>900</v>
      </c>
      <c r="H71" s="75"/>
      <c r="I71" s="45"/>
      <c r="J71" s="45"/>
      <c r="K71" s="45"/>
      <c r="L71" s="45"/>
      <c r="M71" s="45"/>
      <c r="N71" s="45"/>
      <c r="O71" s="45"/>
      <c r="P71" s="45"/>
      <c r="Q71" s="14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</row>
    <row r="72" spans="1:131" x14ac:dyDescent="0.25">
      <c r="A72" s="72"/>
      <c r="B72" s="75" t="s">
        <v>293</v>
      </c>
      <c r="C72" s="75"/>
      <c r="D72" s="75"/>
      <c r="E72" s="75"/>
      <c r="F72" s="75"/>
      <c r="G72" s="77">
        <v>315.70999999999998</v>
      </c>
      <c r="H72" s="76">
        <f>SUM(G70:G72)</f>
        <v>1242.71</v>
      </c>
      <c r="I72" s="45"/>
      <c r="J72" s="45"/>
      <c r="K72" s="45"/>
      <c r="L72" s="45"/>
      <c r="M72" s="45"/>
      <c r="N72" s="45"/>
      <c r="O72" s="45"/>
      <c r="P72" s="45"/>
      <c r="Q72" s="14"/>
      <c r="R72" s="14"/>
      <c r="S72" s="11"/>
      <c r="T72" s="11"/>
    </row>
    <row r="73" spans="1:131" x14ac:dyDescent="0.25">
      <c r="A73" s="72"/>
      <c r="B73" s="75"/>
      <c r="C73" s="75"/>
      <c r="D73" s="75"/>
      <c r="E73" s="75"/>
      <c r="F73" s="75"/>
      <c r="G73" s="75"/>
      <c r="H73" s="75"/>
      <c r="I73" s="45"/>
      <c r="J73" s="45"/>
      <c r="K73" s="45"/>
      <c r="L73" s="45"/>
      <c r="M73" s="45"/>
      <c r="N73" s="45"/>
      <c r="O73" s="45"/>
      <c r="P73" s="45"/>
      <c r="S73" s="11"/>
      <c r="T73" s="11"/>
    </row>
    <row r="74" spans="1:131" x14ac:dyDescent="0.25">
      <c r="A74">
        <v>2330</v>
      </c>
      <c r="B74" t="s">
        <v>168</v>
      </c>
      <c r="F74" s="8"/>
      <c r="G74" s="8"/>
      <c r="H74" s="8"/>
      <c r="I74" s="45"/>
      <c r="J74" s="45"/>
      <c r="K74" s="45"/>
      <c r="L74" s="45"/>
      <c r="M74" s="45"/>
      <c r="N74" s="45"/>
      <c r="O74" s="45"/>
      <c r="P74" s="45"/>
    </row>
    <row r="75" spans="1:131" x14ac:dyDescent="0.25">
      <c r="B75" t="s">
        <v>288</v>
      </c>
      <c r="F75" s="8"/>
      <c r="G75" s="16">
        <v>8778.1304396799987</v>
      </c>
      <c r="H75" s="14" t="s">
        <v>17</v>
      </c>
      <c r="I75" s="45"/>
      <c r="J75" s="45"/>
      <c r="K75" s="45"/>
      <c r="L75" s="45"/>
      <c r="M75" s="45"/>
      <c r="N75" s="45"/>
      <c r="O75" s="45"/>
      <c r="P75" s="45"/>
    </row>
    <row r="76" spans="1:131" x14ac:dyDescent="0.25">
      <c r="B76" s="13" t="s">
        <v>199</v>
      </c>
      <c r="C76" s="13"/>
      <c r="D76" s="13"/>
      <c r="E76" s="13"/>
      <c r="F76" s="16"/>
      <c r="G76" s="16">
        <f>2400+1200-1200</f>
        <v>2400</v>
      </c>
      <c r="H76" s="14"/>
    </row>
    <row r="77" spans="1:131" s="13" customFormat="1" x14ac:dyDescent="0.25">
      <c r="B77" s="13" t="s">
        <v>197</v>
      </c>
      <c r="F77" s="16"/>
      <c r="G77" s="16">
        <v>35.96</v>
      </c>
      <c r="H77" s="16"/>
    </row>
    <row r="78" spans="1:131" s="13" customFormat="1" x14ac:dyDescent="0.25">
      <c r="B78" s="13" t="s">
        <v>289</v>
      </c>
      <c r="G78" s="13">
        <f>255.59+82.64</f>
        <v>338.23</v>
      </c>
      <c r="H78" s="16" t="s">
        <v>17</v>
      </c>
      <c r="I78" s="16" t="s">
        <v>17</v>
      </c>
    </row>
    <row r="79" spans="1:131" s="13" customFormat="1" x14ac:dyDescent="0.25">
      <c r="B79" s="13" t="s">
        <v>292</v>
      </c>
      <c r="G79" s="44">
        <v>150</v>
      </c>
      <c r="H79" s="16"/>
      <c r="I79" s="16"/>
      <c r="N79" s="16"/>
      <c r="O79" s="16"/>
    </row>
    <row r="80" spans="1:131" s="13" customFormat="1" x14ac:dyDescent="0.25">
      <c r="B80" s="13" t="s">
        <v>290</v>
      </c>
      <c r="F80" s="16"/>
      <c r="G80" s="17">
        <v>37.5</v>
      </c>
      <c r="H80" s="16">
        <f>SUM(G75:G81)</f>
        <v>11739.820439679997</v>
      </c>
      <c r="I80" s="69"/>
    </row>
    <row r="81" spans="1:9 16384:16384" s="13" customFormat="1" x14ac:dyDescent="0.25">
      <c r="F81" s="16"/>
      <c r="G81" s="8"/>
      <c r="I81" s="69"/>
    </row>
    <row r="82" spans="1:9 16384:16384" x14ac:dyDescent="0.25">
      <c r="A82">
        <v>2340</v>
      </c>
      <c r="B82" t="s">
        <v>286</v>
      </c>
      <c r="F82" s="8"/>
      <c r="G82" s="8" t="s">
        <v>17</v>
      </c>
      <c r="H82" s="8">
        <v>1737.02</v>
      </c>
      <c r="I82" s="69"/>
    </row>
    <row r="83" spans="1:9 16384:16384" x14ac:dyDescent="0.25">
      <c r="A83">
        <v>2350</v>
      </c>
      <c r="B83" t="s">
        <v>287</v>
      </c>
      <c r="F83" s="8"/>
      <c r="G83" s="8" t="s">
        <v>17</v>
      </c>
      <c r="H83" s="8">
        <v>67.05</v>
      </c>
      <c r="I83" s="69"/>
    </row>
    <row r="84" spans="1:9 16384:16384" ht="12.75" customHeight="1" x14ac:dyDescent="0.25">
      <c r="F84" s="8"/>
      <c r="G84" s="8"/>
      <c r="H84" s="8"/>
      <c r="I84" s="69"/>
    </row>
    <row r="85" spans="1:9 16384:16384" s="7" customFormat="1" x14ac:dyDescent="0.25">
      <c r="A85" s="7" t="s">
        <v>38</v>
      </c>
      <c r="H85" s="10">
        <f>SUM(H60:H84)</f>
        <v>367300.38043968007</v>
      </c>
      <c r="XFD85" s="10">
        <f>SUM(H85:XFC85)</f>
        <v>367300.38043968007</v>
      </c>
    </row>
    <row r="86" spans="1:9 16384:16384" ht="13.5" customHeight="1" x14ac:dyDescent="0.25"/>
    <row r="88" spans="1:9 16384:16384" x14ac:dyDescent="0.25">
      <c r="A88" t="s">
        <v>285</v>
      </c>
    </row>
    <row r="89" spans="1:9 16384:16384" x14ac:dyDescent="0.25">
      <c r="A89" t="s">
        <v>198</v>
      </c>
    </row>
  </sheetData>
  <pageMargins left="0.9559375" right="0.7" top="0.75" bottom="0.75" header="0.3" footer="0.3"/>
  <pageSetup paperSize="9" scale="85" orientation="portrait" r:id="rId1"/>
  <rowBreaks count="1" manualBreakCount="1">
    <brk id="5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5"/>
  <sheetViews>
    <sheetView zoomScaleNormal="100" workbookViewId="0">
      <selection activeCell="E4" sqref="E4"/>
    </sheetView>
  </sheetViews>
  <sheetFormatPr defaultRowHeight="15" x14ac:dyDescent="0.25"/>
  <cols>
    <col min="2" max="2" width="44.7109375" customWidth="1"/>
    <col min="3" max="3" width="14.140625" customWidth="1"/>
    <col min="4" max="4" width="16.7109375" customWidth="1"/>
    <col min="5" max="6" width="6.7109375" customWidth="1"/>
  </cols>
  <sheetData>
    <row r="1" spans="1:11" ht="15.75" x14ac:dyDescent="0.25">
      <c r="A1" s="18" t="s">
        <v>47</v>
      </c>
      <c r="C1" s="27" t="s">
        <v>73</v>
      </c>
      <c r="D1" s="27" t="s">
        <v>73</v>
      </c>
      <c r="F1" t="s">
        <v>335</v>
      </c>
    </row>
    <row r="2" spans="1:11" ht="15.75" x14ac:dyDescent="0.25">
      <c r="A2" s="18"/>
      <c r="C2" s="50" t="s">
        <v>297</v>
      </c>
      <c r="D2" s="27" t="s">
        <v>203</v>
      </c>
    </row>
    <row r="3" spans="1:11" x14ac:dyDescent="0.25">
      <c r="C3" s="8"/>
      <c r="D3" s="8"/>
      <c r="E3" s="8"/>
    </row>
    <row r="4" spans="1:11" s="7" customFormat="1" x14ac:dyDescent="0.25">
      <c r="A4"/>
      <c r="B4"/>
      <c r="C4" t="s">
        <v>73</v>
      </c>
      <c r="D4" t="s">
        <v>73</v>
      </c>
      <c r="E4" s="10"/>
    </row>
    <row r="5" spans="1:11" x14ac:dyDescent="0.25">
      <c r="A5" t="s">
        <v>10</v>
      </c>
      <c r="E5" s="8"/>
    </row>
    <row r="6" spans="1:11" x14ac:dyDescent="0.25">
      <c r="A6" t="s">
        <v>74</v>
      </c>
      <c r="E6" s="8"/>
    </row>
    <row r="7" spans="1:11" x14ac:dyDescent="0.25">
      <c r="A7" t="s">
        <v>211</v>
      </c>
      <c r="E7" s="8"/>
    </row>
    <row r="8" spans="1:11" x14ac:dyDescent="0.25">
      <c r="A8">
        <v>3100</v>
      </c>
      <c r="B8" t="s">
        <v>212</v>
      </c>
      <c r="C8" s="49">
        <v>7573.47</v>
      </c>
      <c r="D8" s="8">
        <v>17967.05</v>
      </c>
      <c r="E8" s="8"/>
      <c r="H8" s="48"/>
      <c r="I8" s="48"/>
      <c r="J8" s="49"/>
      <c r="K8" s="49"/>
    </row>
    <row r="9" spans="1:11" x14ac:dyDescent="0.25">
      <c r="A9">
        <v>3101</v>
      </c>
      <c r="B9" t="s">
        <v>213</v>
      </c>
      <c r="C9" s="49">
        <v>457</v>
      </c>
      <c r="D9" s="8">
        <v>1587.78</v>
      </c>
      <c r="E9" s="8"/>
      <c r="F9" t="s">
        <v>17</v>
      </c>
      <c r="H9" s="48"/>
      <c r="I9" s="48"/>
      <c r="J9" s="48"/>
      <c r="K9" s="49"/>
    </row>
    <row r="10" spans="1:11" s="48" customFormat="1" x14ac:dyDescent="0.25">
      <c r="A10" s="48">
        <v>3103</v>
      </c>
      <c r="B10" s="48" t="s">
        <v>304</v>
      </c>
      <c r="C10" s="49">
        <v>307</v>
      </c>
      <c r="D10" s="49">
        <v>0</v>
      </c>
      <c r="E10" s="49"/>
    </row>
    <row r="11" spans="1:11" x14ac:dyDescent="0.25">
      <c r="A11">
        <v>3108</v>
      </c>
      <c r="B11" t="s">
        <v>214</v>
      </c>
      <c r="C11" s="49">
        <v>1805.87</v>
      </c>
      <c r="D11" s="8">
        <v>2858.81</v>
      </c>
      <c r="E11" s="8"/>
      <c r="H11" s="48"/>
      <c r="I11" s="48"/>
      <c r="J11" s="49"/>
      <c r="K11" s="49"/>
    </row>
    <row r="12" spans="1:11" x14ac:dyDescent="0.25">
      <c r="B12" t="s">
        <v>215</v>
      </c>
      <c r="C12" s="49">
        <v>-10143.34</v>
      </c>
      <c r="D12" s="8">
        <v>-22413.64</v>
      </c>
      <c r="E12" s="48"/>
      <c r="H12" s="48"/>
      <c r="I12" s="48"/>
      <c r="J12" s="49"/>
      <c r="K12" s="49"/>
    </row>
    <row r="13" spans="1:11" x14ac:dyDescent="0.25">
      <c r="A13" t="s">
        <v>78</v>
      </c>
      <c r="C13" s="8"/>
      <c r="D13" s="8"/>
      <c r="E13" s="48"/>
      <c r="H13" s="48"/>
      <c r="I13" s="48"/>
      <c r="J13" s="48"/>
      <c r="K13" s="48"/>
    </row>
    <row r="14" spans="1:11" x14ac:dyDescent="0.25">
      <c r="A14">
        <v>4100</v>
      </c>
      <c r="B14" t="s">
        <v>216</v>
      </c>
      <c r="C14" s="49">
        <v>10539.24</v>
      </c>
      <c r="D14" s="8">
        <v>4152.3900000000003</v>
      </c>
      <c r="E14" s="48"/>
      <c r="H14" s="48"/>
      <c r="I14" s="48"/>
      <c r="J14" s="49"/>
      <c r="K14" s="49"/>
    </row>
    <row r="15" spans="1:11" x14ac:dyDescent="0.25">
      <c r="A15">
        <v>4106</v>
      </c>
      <c r="B15" t="s">
        <v>80</v>
      </c>
      <c r="C15" s="49">
        <v>4059.14</v>
      </c>
      <c r="D15" s="8">
        <v>3412</v>
      </c>
      <c r="E15" s="48"/>
      <c r="H15" s="48"/>
      <c r="I15" s="48"/>
      <c r="J15" s="49"/>
      <c r="K15" s="49"/>
    </row>
    <row r="16" spans="1:11" x14ac:dyDescent="0.25">
      <c r="A16">
        <v>4108</v>
      </c>
      <c r="B16" t="s">
        <v>16</v>
      </c>
      <c r="C16" s="49">
        <v>5806.66</v>
      </c>
      <c r="D16" s="8">
        <v>7729.78</v>
      </c>
      <c r="E16" s="48"/>
      <c r="H16" s="48"/>
      <c r="I16" s="48"/>
      <c r="J16" s="49"/>
      <c r="K16" s="49"/>
    </row>
    <row r="17" spans="1:11" x14ac:dyDescent="0.25">
      <c r="B17" t="s">
        <v>217</v>
      </c>
      <c r="C17" s="49">
        <v>20405.04</v>
      </c>
      <c r="D17" s="8">
        <v>15294.17</v>
      </c>
      <c r="E17" s="48"/>
      <c r="H17" s="48"/>
      <c r="I17" s="48"/>
      <c r="J17" s="49"/>
      <c r="K17" s="49"/>
    </row>
    <row r="18" spans="1:11" x14ac:dyDescent="0.25">
      <c r="B18" t="s">
        <v>81</v>
      </c>
      <c r="C18" s="49">
        <v>-10261.700000000001</v>
      </c>
      <c r="D18" s="8">
        <v>7119.47</v>
      </c>
      <c r="E18" s="48"/>
      <c r="H18" s="48"/>
      <c r="I18" s="48"/>
      <c r="J18" s="49"/>
      <c r="K18" s="49"/>
    </row>
    <row r="19" spans="1:11" s="7" customFormat="1" x14ac:dyDescent="0.25">
      <c r="A19" t="s">
        <v>82</v>
      </c>
      <c r="B19"/>
      <c r="C19" s="8"/>
      <c r="D19" s="8"/>
      <c r="E19" s="48" t="s">
        <v>17</v>
      </c>
      <c r="H19" s="48"/>
      <c r="I19" s="48"/>
      <c r="J19" s="48"/>
      <c r="K19" s="48"/>
    </row>
    <row r="20" spans="1:11" x14ac:dyDescent="0.25">
      <c r="A20" t="s">
        <v>11</v>
      </c>
      <c r="C20" s="8"/>
      <c r="D20" s="8"/>
      <c r="E20" s="48"/>
      <c r="H20" s="48"/>
      <c r="I20" s="48"/>
      <c r="J20" s="48"/>
      <c r="K20" s="48"/>
    </row>
    <row r="21" spans="1:11" x14ac:dyDescent="0.25">
      <c r="A21" t="s">
        <v>28</v>
      </c>
      <c r="C21" s="8"/>
      <c r="D21" s="8"/>
      <c r="E21" s="48"/>
      <c r="H21" s="48"/>
      <c r="I21" s="48"/>
      <c r="J21" s="48"/>
      <c r="K21" s="48"/>
    </row>
    <row r="22" spans="1:11" x14ac:dyDescent="0.25">
      <c r="A22">
        <v>5100</v>
      </c>
      <c r="B22" t="s">
        <v>28</v>
      </c>
      <c r="C22" s="49">
        <v>82135.23</v>
      </c>
      <c r="D22" s="8">
        <v>106471.35</v>
      </c>
      <c r="E22" s="48"/>
      <c r="H22" s="48"/>
      <c r="I22" s="48"/>
      <c r="J22" s="49"/>
      <c r="K22" s="49"/>
    </row>
    <row r="23" spans="1:11" x14ac:dyDescent="0.25">
      <c r="A23">
        <v>5110</v>
      </c>
      <c r="B23" t="s">
        <v>218</v>
      </c>
      <c r="C23" s="49">
        <v>2170</v>
      </c>
      <c r="D23" s="8">
        <v>1725</v>
      </c>
      <c r="E23" s="48"/>
      <c r="H23" s="48"/>
      <c r="I23" s="48"/>
      <c r="J23" s="49"/>
      <c r="K23" s="49"/>
    </row>
    <row r="24" spans="1:11" x14ac:dyDescent="0.25">
      <c r="A24">
        <v>5111</v>
      </c>
      <c r="B24" t="s">
        <v>219</v>
      </c>
      <c r="C24" s="49">
        <v>1428</v>
      </c>
      <c r="D24" s="8">
        <v>2604</v>
      </c>
      <c r="E24" s="48"/>
      <c r="H24" s="48"/>
      <c r="I24" s="48"/>
      <c r="J24" s="49"/>
      <c r="K24" s="49"/>
    </row>
    <row r="25" spans="1:11" x14ac:dyDescent="0.25">
      <c r="A25">
        <v>5109</v>
      </c>
      <c r="B25" t="s">
        <v>220</v>
      </c>
      <c r="C25" s="48">
        <v>-291.04000000000002</v>
      </c>
      <c r="D25" s="8">
        <v>-3453.16</v>
      </c>
      <c r="E25" s="48"/>
      <c r="H25" s="48"/>
      <c r="I25" s="48"/>
      <c r="J25" s="48"/>
      <c r="K25" s="49"/>
    </row>
    <row r="26" spans="1:11" x14ac:dyDescent="0.25">
      <c r="B26" t="s">
        <v>221</v>
      </c>
      <c r="C26" s="49">
        <v>85442.19</v>
      </c>
      <c r="D26" s="8">
        <v>107347.19</v>
      </c>
      <c r="E26" s="48"/>
      <c r="H26" s="48"/>
      <c r="I26" s="48"/>
      <c r="J26" s="49"/>
      <c r="K26" s="49"/>
    </row>
    <row r="27" spans="1:11" x14ac:dyDescent="0.25">
      <c r="A27" t="s">
        <v>86</v>
      </c>
      <c r="C27" s="8"/>
      <c r="D27" s="8"/>
      <c r="E27" s="48"/>
      <c r="H27" s="48"/>
      <c r="I27" s="48"/>
      <c r="J27" s="48"/>
      <c r="K27" s="48"/>
    </row>
    <row r="28" spans="1:11" x14ac:dyDescent="0.25">
      <c r="A28">
        <v>5106</v>
      </c>
      <c r="B28" t="s">
        <v>86</v>
      </c>
      <c r="C28" s="49">
        <v>13889.97</v>
      </c>
      <c r="D28" s="8">
        <v>21454.44</v>
      </c>
      <c r="E28" s="48"/>
      <c r="F28" t="s">
        <v>17</v>
      </c>
      <c r="H28" s="48"/>
      <c r="I28" s="48"/>
      <c r="J28" s="49"/>
      <c r="K28" s="49"/>
    </row>
    <row r="29" spans="1:11" x14ac:dyDescent="0.25">
      <c r="B29" t="s">
        <v>222</v>
      </c>
      <c r="C29" s="49">
        <v>13889.97</v>
      </c>
      <c r="D29" s="8">
        <v>21454.44</v>
      </c>
      <c r="E29" s="48"/>
      <c r="H29" s="48"/>
      <c r="I29" s="48"/>
      <c r="J29" s="49"/>
      <c r="K29" s="49"/>
    </row>
    <row r="30" spans="1:11" x14ac:dyDescent="0.25">
      <c r="A30" t="s">
        <v>87</v>
      </c>
      <c r="C30" s="8"/>
      <c r="D30" s="8"/>
      <c r="E30" s="48"/>
      <c r="F30" s="8" t="s">
        <v>17</v>
      </c>
      <c r="H30" s="48"/>
      <c r="I30" s="48"/>
      <c r="J30" s="48"/>
      <c r="K30" s="48"/>
    </row>
    <row r="31" spans="1:11" x14ac:dyDescent="0.25">
      <c r="A31">
        <v>5104</v>
      </c>
      <c r="B31" t="s">
        <v>88</v>
      </c>
      <c r="C31" s="48">
        <v>406.09</v>
      </c>
      <c r="D31" s="8">
        <v>866.54</v>
      </c>
      <c r="E31" s="48"/>
      <c r="H31" s="48"/>
      <c r="I31" s="48"/>
      <c r="J31" s="48"/>
      <c r="K31" s="48"/>
    </row>
    <row r="32" spans="1:11" x14ac:dyDescent="0.25">
      <c r="A32">
        <v>5105</v>
      </c>
      <c r="B32" t="s">
        <v>89</v>
      </c>
      <c r="C32" s="48">
        <v>653.64</v>
      </c>
      <c r="D32" s="8">
        <v>928</v>
      </c>
      <c r="E32" s="48"/>
      <c r="H32" s="48"/>
      <c r="I32" s="48"/>
      <c r="J32" s="48"/>
      <c r="K32" s="48"/>
    </row>
    <row r="33" spans="1:11" x14ac:dyDescent="0.25">
      <c r="A33">
        <v>5108</v>
      </c>
      <c r="B33" t="s">
        <v>223</v>
      </c>
      <c r="C33" s="48">
        <v>701.87</v>
      </c>
      <c r="D33" s="8">
        <v>681.64</v>
      </c>
      <c r="E33" s="48"/>
      <c r="H33" s="48"/>
      <c r="I33" s="48"/>
      <c r="J33" s="48"/>
      <c r="K33" s="48"/>
    </row>
    <row r="34" spans="1:11" x14ac:dyDescent="0.25">
      <c r="B34" t="s">
        <v>224</v>
      </c>
      <c r="C34" s="49">
        <v>1761.6</v>
      </c>
      <c r="D34" s="8">
        <v>2476.1799999999998</v>
      </c>
      <c r="E34" s="48"/>
      <c r="H34" s="48"/>
      <c r="I34" s="48"/>
      <c r="J34" s="49"/>
      <c r="K34" s="49"/>
    </row>
    <row r="35" spans="1:11" x14ac:dyDescent="0.25">
      <c r="B35" t="s">
        <v>91</v>
      </c>
      <c r="C35" s="49">
        <v>-101093.75999999999</v>
      </c>
      <c r="D35" s="8">
        <v>-131277.81</v>
      </c>
      <c r="E35" s="48"/>
      <c r="H35" s="48"/>
      <c r="I35" s="48"/>
      <c r="J35" s="49"/>
      <c r="K35" s="49"/>
    </row>
    <row r="36" spans="1:11" x14ac:dyDescent="0.25">
      <c r="A36" t="s">
        <v>92</v>
      </c>
      <c r="C36" s="8"/>
      <c r="D36" s="8"/>
      <c r="E36" s="48"/>
      <c r="H36" s="48"/>
      <c r="I36" s="48"/>
      <c r="J36" s="48"/>
      <c r="K36" s="48"/>
    </row>
    <row r="37" spans="1:11" x14ac:dyDescent="0.25">
      <c r="A37">
        <v>9000</v>
      </c>
      <c r="B37" t="s">
        <v>92</v>
      </c>
      <c r="C37" s="49">
        <v>1699.21</v>
      </c>
      <c r="D37" s="8">
        <v>2024.39</v>
      </c>
      <c r="E37" s="8"/>
      <c r="H37" s="48"/>
      <c r="I37" s="48"/>
      <c r="J37" s="49"/>
      <c r="K37" s="49"/>
    </row>
    <row r="38" spans="1:11" x14ac:dyDescent="0.25">
      <c r="B38" t="s">
        <v>225</v>
      </c>
      <c r="C38" s="49">
        <v>1699.21</v>
      </c>
      <c r="D38" s="8">
        <v>2024.39</v>
      </c>
      <c r="E38" s="8"/>
      <c r="H38" s="48"/>
      <c r="I38" s="48"/>
      <c r="J38" s="49"/>
      <c r="K38" s="49"/>
    </row>
    <row r="39" spans="1:11" x14ac:dyDescent="0.25">
      <c r="A39" t="s">
        <v>12</v>
      </c>
      <c r="C39" s="8"/>
      <c r="D39" s="8"/>
      <c r="E39" s="48"/>
      <c r="H39" s="48"/>
      <c r="I39" s="48"/>
      <c r="J39" s="48"/>
      <c r="K39" s="48"/>
    </row>
    <row r="40" spans="1:11" x14ac:dyDescent="0.25">
      <c r="A40">
        <v>4205</v>
      </c>
      <c r="B40" t="s">
        <v>93</v>
      </c>
      <c r="C40" s="49">
        <v>3928.08</v>
      </c>
      <c r="D40" s="8">
        <v>2225.3200000000002</v>
      </c>
      <c r="E40" s="48"/>
      <c r="H40" s="48"/>
      <c r="I40" s="48"/>
      <c r="J40" s="49"/>
      <c r="K40" s="49"/>
    </row>
    <row r="41" spans="1:11" x14ac:dyDescent="0.25">
      <c r="A41">
        <v>4208</v>
      </c>
      <c r="B41" t="s">
        <v>95</v>
      </c>
      <c r="C41" s="49">
        <v>333.25</v>
      </c>
      <c r="D41" s="8">
        <v>846.73</v>
      </c>
      <c r="E41" s="48"/>
      <c r="H41" s="48"/>
      <c r="I41" s="48"/>
      <c r="J41" s="48"/>
      <c r="K41" s="48"/>
    </row>
    <row r="42" spans="1:11" x14ac:dyDescent="0.25">
      <c r="A42">
        <v>4209</v>
      </c>
      <c r="B42" t="s">
        <v>96</v>
      </c>
      <c r="C42" s="49">
        <v>285.98</v>
      </c>
      <c r="D42" s="8">
        <v>362.2</v>
      </c>
      <c r="E42" s="48"/>
      <c r="H42" s="48"/>
      <c r="I42" s="48"/>
      <c r="J42" s="48"/>
      <c r="K42" s="48"/>
    </row>
    <row r="43" spans="1:11" x14ac:dyDescent="0.25">
      <c r="A43">
        <v>4210</v>
      </c>
      <c r="B43" t="s">
        <v>97</v>
      </c>
      <c r="C43" s="49">
        <v>99.14</v>
      </c>
      <c r="D43" s="8">
        <v>43.51</v>
      </c>
      <c r="E43" s="48"/>
      <c r="H43" s="48"/>
      <c r="I43" s="48"/>
      <c r="J43" s="48"/>
      <c r="K43" s="48"/>
    </row>
    <row r="44" spans="1:11" x14ac:dyDescent="0.25">
      <c r="A44">
        <v>4211</v>
      </c>
      <c r="B44" t="s">
        <v>98</v>
      </c>
      <c r="C44" s="49">
        <v>4406.5200000000004</v>
      </c>
      <c r="D44" s="8">
        <v>6175.28</v>
      </c>
      <c r="E44" s="48"/>
      <c r="H44" s="48"/>
      <c r="I44" s="48"/>
      <c r="J44" s="49"/>
      <c r="K44" s="49"/>
    </row>
    <row r="45" spans="1:11" x14ac:dyDescent="0.25">
      <c r="A45">
        <v>4214</v>
      </c>
      <c r="B45" t="s">
        <v>100</v>
      </c>
      <c r="C45" s="49">
        <v>1710.9</v>
      </c>
      <c r="D45" s="8">
        <v>781.14</v>
      </c>
      <c r="E45" s="48"/>
      <c r="H45" s="48"/>
      <c r="I45" s="48"/>
      <c r="J45" s="49"/>
      <c r="K45" s="48"/>
    </row>
    <row r="46" spans="1:11" x14ac:dyDescent="0.25">
      <c r="A46" s="48">
        <v>4215</v>
      </c>
      <c r="B46" s="48" t="s">
        <v>305</v>
      </c>
      <c r="C46" s="49">
        <v>4241.1000000000004</v>
      </c>
      <c r="D46" s="49">
        <v>0</v>
      </c>
      <c r="E46" s="48"/>
      <c r="H46" s="48"/>
      <c r="I46" s="48"/>
      <c r="J46" s="49"/>
      <c r="K46" s="48"/>
    </row>
    <row r="47" spans="1:11" x14ac:dyDescent="0.25">
      <c r="A47">
        <v>4218</v>
      </c>
      <c r="B47" t="s">
        <v>101</v>
      </c>
      <c r="C47" s="49">
        <v>667.53</v>
      </c>
      <c r="D47" s="8">
        <v>339.12</v>
      </c>
      <c r="E47" s="48"/>
      <c r="H47" s="48"/>
      <c r="I47" s="48"/>
      <c r="J47" s="48"/>
      <c r="K47" s="48"/>
    </row>
    <row r="48" spans="1:11" x14ac:dyDescent="0.25">
      <c r="A48">
        <v>4219</v>
      </c>
      <c r="B48" t="s">
        <v>102</v>
      </c>
      <c r="C48" s="49">
        <v>131.44999999999999</v>
      </c>
      <c r="D48" s="8">
        <v>500.12</v>
      </c>
      <c r="E48" s="48"/>
      <c r="H48" s="48"/>
      <c r="I48" s="48"/>
      <c r="J48" s="48"/>
      <c r="K48" s="48"/>
    </row>
    <row r="49" spans="1:11" x14ac:dyDescent="0.25">
      <c r="A49">
        <v>4220</v>
      </c>
      <c r="B49" t="s">
        <v>103</v>
      </c>
      <c r="C49" s="49">
        <v>930</v>
      </c>
      <c r="D49" s="8">
        <v>868</v>
      </c>
      <c r="E49" s="48"/>
      <c r="F49" t="s">
        <v>17</v>
      </c>
      <c r="H49" s="48"/>
      <c r="I49" s="48"/>
      <c r="J49" s="48"/>
      <c r="K49" s="48"/>
    </row>
    <row r="50" spans="1:11" x14ac:dyDescent="0.25">
      <c r="A50">
        <v>4221</v>
      </c>
      <c r="B50" t="s">
        <v>104</v>
      </c>
      <c r="C50" s="49">
        <v>3596.48</v>
      </c>
      <c r="D50" s="8">
        <v>12513.74</v>
      </c>
      <c r="E50" s="48"/>
      <c r="H50" s="48"/>
      <c r="I50" s="48"/>
      <c r="J50" s="49"/>
      <c r="K50" s="49"/>
    </row>
    <row r="51" spans="1:11" x14ac:dyDescent="0.25">
      <c r="A51">
        <v>4225</v>
      </c>
      <c r="B51" t="s">
        <v>226</v>
      </c>
      <c r="C51" s="49">
        <v>0</v>
      </c>
      <c r="D51" s="8">
        <v>3383.06</v>
      </c>
      <c r="E51" s="48"/>
      <c r="H51" s="48"/>
      <c r="I51" s="48"/>
      <c r="J51" s="48"/>
      <c r="K51" s="49"/>
    </row>
    <row r="52" spans="1:11" x14ac:dyDescent="0.25">
      <c r="A52">
        <v>4230</v>
      </c>
      <c r="B52" t="s">
        <v>107</v>
      </c>
      <c r="C52" s="49">
        <v>689.93</v>
      </c>
      <c r="D52" s="8">
        <v>9757.84</v>
      </c>
      <c r="E52" s="48"/>
      <c r="H52" s="48"/>
      <c r="I52" s="48"/>
      <c r="J52" s="48"/>
      <c r="K52" s="49"/>
    </row>
    <row r="53" spans="1:11" x14ac:dyDescent="0.25">
      <c r="A53">
        <v>4232</v>
      </c>
      <c r="B53" t="s">
        <v>108</v>
      </c>
      <c r="C53" s="49">
        <v>261.5</v>
      </c>
      <c r="D53" s="8">
        <v>5244</v>
      </c>
      <c r="E53" s="48"/>
      <c r="H53" s="48"/>
      <c r="I53" s="48"/>
      <c r="J53" s="48"/>
      <c r="K53" s="49"/>
    </row>
    <row r="54" spans="1:11" x14ac:dyDescent="0.25">
      <c r="A54">
        <v>4233</v>
      </c>
      <c r="B54" t="s">
        <v>109</v>
      </c>
      <c r="C54" s="49">
        <v>0</v>
      </c>
      <c r="D54" s="8">
        <v>605.75</v>
      </c>
      <c r="E54" s="48"/>
      <c r="H54" s="48"/>
      <c r="I54" s="48"/>
      <c r="J54" s="48"/>
      <c r="K54" s="48"/>
    </row>
    <row r="55" spans="1:11" x14ac:dyDescent="0.25">
      <c r="A55">
        <v>4235</v>
      </c>
      <c r="B55" t="s">
        <v>227</v>
      </c>
      <c r="C55" s="49">
        <v>1509.9</v>
      </c>
      <c r="D55" s="8">
        <v>1500</v>
      </c>
      <c r="E55" s="48"/>
      <c r="H55" s="48"/>
      <c r="I55" s="48"/>
      <c r="J55" s="49"/>
      <c r="K55" s="49"/>
    </row>
    <row r="56" spans="1:11" x14ac:dyDescent="0.25">
      <c r="A56">
        <v>4236</v>
      </c>
      <c r="B56" t="s">
        <v>110</v>
      </c>
      <c r="C56" s="49">
        <v>103.2</v>
      </c>
      <c r="D56" s="8">
        <v>413.46</v>
      </c>
      <c r="E56" s="48"/>
      <c r="H56" s="48"/>
      <c r="I56" s="48"/>
      <c r="J56" s="48"/>
      <c r="K56" s="48"/>
    </row>
    <row r="57" spans="1:11" x14ac:dyDescent="0.25">
      <c r="A57">
        <v>4237</v>
      </c>
      <c r="B57" t="s">
        <v>18</v>
      </c>
      <c r="C57" s="49">
        <v>1495</v>
      </c>
      <c r="D57" s="8">
        <v>1495</v>
      </c>
      <c r="E57" s="48" t="s">
        <v>17</v>
      </c>
      <c r="H57" s="48"/>
      <c r="I57" s="48"/>
      <c r="J57" s="49"/>
      <c r="K57" s="49"/>
    </row>
    <row r="58" spans="1:11" x14ac:dyDescent="0.25">
      <c r="A58">
        <v>4238</v>
      </c>
      <c r="B58" t="s">
        <v>228</v>
      </c>
      <c r="C58" s="49">
        <v>9214.9500000000007</v>
      </c>
      <c r="D58" s="8">
        <v>6314.77</v>
      </c>
      <c r="E58" s="48"/>
      <c r="H58" s="48"/>
      <c r="I58" s="48"/>
      <c r="J58" s="49"/>
      <c r="K58" s="49"/>
    </row>
    <row r="59" spans="1:11" x14ac:dyDescent="0.25">
      <c r="A59">
        <v>4239</v>
      </c>
      <c r="B59" t="s">
        <v>111</v>
      </c>
      <c r="C59" s="49">
        <v>2842.74</v>
      </c>
      <c r="D59" s="8">
        <v>4425.1099999999997</v>
      </c>
      <c r="E59" s="48"/>
      <c r="H59" s="48"/>
      <c r="I59" s="48"/>
      <c r="J59" s="49"/>
      <c r="K59" s="49"/>
    </row>
    <row r="60" spans="1:11" x14ac:dyDescent="0.25">
      <c r="A60" s="48">
        <v>4244</v>
      </c>
      <c r="B60" s="48" t="s">
        <v>226</v>
      </c>
      <c r="C60" s="49">
        <v>2982</v>
      </c>
      <c r="D60" s="49">
        <v>0</v>
      </c>
      <c r="E60" s="48"/>
      <c r="H60" s="48"/>
      <c r="I60" s="48"/>
      <c r="J60" s="49"/>
      <c r="K60" s="48"/>
    </row>
    <row r="61" spans="1:11" x14ac:dyDescent="0.25">
      <c r="A61" s="48">
        <v>4245</v>
      </c>
      <c r="B61" s="48" t="s">
        <v>306</v>
      </c>
      <c r="C61" s="49">
        <v>1405.41</v>
      </c>
      <c r="D61" s="49">
        <v>0</v>
      </c>
      <c r="E61" s="48"/>
      <c r="H61" s="48"/>
      <c r="I61" s="48"/>
      <c r="J61" s="49"/>
      <c r="K61" s="48"/>
    </row>
    <row r="62" spans="1:11" x14ac:dyDescent="0.25">
      <c r="A62">
        <v>4246</v>
      </c>
      <c r="B62" t="s">
        <v>112</v>
      </c>
      <c r="C62" s="49">
        <v>2173.2199999999998</v>
      </c>
      <c r="D62" s="8">
        <v>5630.93</v>
      </c>
      <c r="E62" s="48"/>
      <c r="H62" s="48"/>
      <c r="I62" s="48"/>
      <c r="J62" s="49"/>
      <c r="K62" s="49"/>
    </row>
    <row r="63" spans="1:11" x14ac:dyDescent="0.25">
      <c r="A63">
        <v>4247</v>
      </c>
      <c r="B63" t="s">
        <v>113</v>
      </c>
      <c r="C63" s="49">
        <v>2587.34</v>
      </c>
      <c r="D63" s="8">
        <v>1971.32</v>
      </c>
      <c r="E63" s="48"/>
      <c r="H63" s="48"/>
      <c r="I63" s="48"/>
      <c r="J63" s="49"/>
      <c r="K63" s="49"/>
    </row>
    <row r="64" spans="1:11" x14ac:dyDescent="0.25">
      <c r="A64">
        <v>4248</v>
      </c>
      <c r="B64" t="s">
        <v>41</v>
      </c>
      <c r="C64" s="49">
        <v>991.75</v>
      </c>
      <c r="D64" s="8">
        <v>910.52</v>
      </c>
      <c r="E64" s="48"/>
      <c r="H64" s="48"/>
      <c r="I64" s="48"/>
      <c r="J64" s="48"/>
      <c r="K64" s="48"/>
    </row>
    <row r="65" spans="1:11" x14ac:dyDescent="0.25">
      <c r="A65">
        <v>4250</v>
      </c>
      <c r="B65" t="s">
        <v>114</v>
      </c>
      <c r="C65" s="49">
        <v>452.72</v>
      </c>
      <c r="D65" s="8">
        <v>467.82</v>
      </c>
      <c r="E65" s="48"/>
      <c r="H65" s="48"/>
      <c r="I65" s="48"/>
      <c r="J65" s="48"/>
      <c r="K65" s="48"/>
    </row>
    <row r="66" spans="1:11" x14ac:dyDescent="0.25">
      <c r="A66">
        <v>4255</v>
      </c>
      <c r="B66" t="s">
        <v>115</v>
      </c>
      <c r="C66" s="49">
        <v>0</v>
      </c>
      <c r="D66" s="8">
        <v>223.2</v>
      </c>
      <c r="E66" s="48"/>
      <c r="H66" s="48"/>
      <c r="I66" s="48"/>
      <c r="J66" s="48"/>
      <c r="K66" s="48"/>
    </row>
    <row r="67" spans="1:11" x14ac:dyDescent="0.25">
      <c r="A67">
        <v>4260</v>
      </c>
      <c r="B67" t="s">
        <v>116</v>
      </c>
      <c r="C67" s="49">
        <v>17123.16</v>
      </c>
      <c r="D67" s="8">
        <v>16719.599999999999</v>
      </c>
      <c r="E67" s="48"/>
      <c r="H67" s="48"/>
      <c r="I67" s="48"/>
      <c r="J67" s="49"/>
      <c r="K67" s="49"/>
    </row>
    <row r="68" spans="1:11" x14ac:dyDescent="0.25">
      <c r="A68">
        <v>4265</v>
      </c>
      <c r="B68" t="s">
        <v>229</v>
      </c>
      <c r="C68" s="49">
        <v>3852.94</v>
      </c>
      <c r="D68" s="8">
        <v>3020</v>
      </c>
      <c r="E68" s="48"/>
      <c r="F68" t="s">
        <v>17</v>
      </c>
      <c r="H68" s="48"/>
      <c r="I68" s="48"/>
      <c r="J68" s="49"/>
      <c r="K68" s="49"/>
    </row>
    <row r="69" spans="1:11" x14ac:dyDescent="0.25">
      <c r="A69" s="48">
        <v>4267</v>
      </c>
      <c r="B69" s="48" t="s">
        <v>307</v>
      </c>
      <c r="C69" s="49">
        <v>5792.7</v>
      </c>
      <c r="E69" s="48" t="s">
        <v>17</v>
      </c>
      <c r="H69" s="48"/>
      <c r="I69" s="48"/>
      <c r="J69" s="49"/>
      <c r="K69" s="48"/>
    </row>
    <row r="70" spans="1:11" x14ac:dyDescent="0.25">
      <c r="B70" t="s">
        <v>230</v>
      </c>
      <c r="C70" s="49">
        <v>73808.89</v>
      </c>
      <c r="D70" s="8">
        <v>86737.54</v>
      </c>
      <c r="E70" s="48"/>
      <c r="H70" s="48"/>
      <c r="I70" s="48"/>
      <c r="J70" s="49"/>
      <c r="K70" s="49"/>
    </row>
    <row r="71" spans="1:11" x14ac:dyDescent="0.25">
      <c r="A71" t="s">
        <v>118</v>
      </c>
      <c r="C71" s="8"/>
      <c r="D71" s="8"/>
      <c r="E71" s="48"/>
      <c r="F71" s="69" t="s">
        <v>336</v>
      </c>
      <c r="H71" s="48"/>
      <c r="I71" s="48"/>
      <c r="J71" s="48"/>
      <c r="K71" s="48"/>
    </row>
    <row r="72" spans="1:11" x14ac:dyDescent="0.25">
      <c r="A72">
        <v>4270</v>
      </c>
      <c r="B72" t="s">
        <v>231</v>
      </c>
      <c r="C72" s="49">
        <v>300</v>
      </c>
      <c r="D72" s="8">
        <v>330</v>
      </c>
      <c r="E72" s="48"/>
      <c r="H72" s="48"/>
      <c r="I72" s="48"/>
      <c r="J72" s="48"/>
      <c r="K72" s="48"/>
    </row>
    <row r="73" spans="1:11" x14ac:dyDescent="0.25">
      <c r="A73">
        <v>4272</v>
      </c>
      <c r="B73" t="s">
        <v>232</v>
      </c>
      <c r="C73" s="49">
        <v>0</v>
      </c>
      <c r="D73" s="8">
        <v>1749.27</v>
      </c>
      <c r="E73" s="48"/>
      <c r="H73" s="48"/>
      <c r="I73" s="48"/>
      <c r="J73" s="48"/>
      <c r="K73" s="49"/>
    </row>
    <row r="74" spans="1:11" x14ac:dyDescent="0.25">
      <c r="A74">
        <v>4275</v>
      </c>
      <c r="B74" t="s">
        <v>233</v>
      </c>
      <c r="C74" s="49">
        <v>2710</v>
      </c>
      <c r="D74" s="8">
        <v>6375.66</v>
      </c>
      <c r="E74" s="48"/>
      <c r="F74" t="s">
        <v>17</v>
      </c>
      <c r="H74" s="48"/>
      <c r="I74" s="48"/>
      <c r="J74" s="49"/>
      <c r="K74" s="49"/>
    </row>
    <row r="75" spans="1:11" x14ac:dyDescent="0.25">
      <c r="A75">
        <v>4280</v>
      </c>
      <c r="B75" t="s">
        <v>118</v>
      </c>
      <c r="C75" s="49">
        <v>1110.72</v>
      </c>
      <c r="D75" s="8">
        <v>1355.57</v>
      </c>
      <c r="E75" s="48"/>
      <c r="G75" s="8" t="s">
        <v>17</v>
      </c>
      <c r="H75" s="48"/>
      <c r="I75" s="48"/>
      <c r="J75" s="49"/>
      <c r="K75" s="49"/>
    </row>
    <row r="76" spans="1:11" x14ac:dyDescent="0.25">
      <c r="B76" t="s">
        <v>234</v>
      </c>
      <c r="C76" s="49">
        <v>4120.72</v>
      </c>
      <c r="D76" s="8">
        <v>9810.5</v>
      </c>
      <c r="E76" s="48"/>
      <c r="H76" s="48"/>
      <c r="I76" s="48"/>
      <c r="J76" s="49"/>
      <c r="K76" s="49"/>
    </row>
    <row r="77" spans="1:11" x14ac:dyDescent="0.25">
      <c r="B77" t="s">
        <v>119</v>
      </c>
      <c r="C77" s="49">
        <v>172481.14</v>
      </c>
      <c r="D77" s="8">
        <v>210229.24</v>
      </c>
      <c r="E77" s="48"/>
      <c r="H77" s="48"/>
      <c r="I77" s="48"/>
      <c r="J77" s="49"/>
      <c r="K77" s="49"/>
    </row>
    <row r="78" spans="1:11" x14ac:dyDescent="0.25">
      <c r="A78" t="s">
        <v>120</v>
      </c>
      <c r="C78" s="8"/>
      <c r="D78" s="8"/>
      <c r="E78" s="8"/>
      <c r="H78" s="48"/>
      <c r="I78" s="48"/>
      <c r="J78" s="48"/>
      <c r="K78" s="48"/>
    </row>
    <row r="79" spans="1:11" x14ac:dyDescent="0.25">
      <c r="A79" t="s">
        <v>121</v>
      </c>
      <c r="C79" s="8"/>
      <c r="D79" s="8"/>
      <c r="E79" s="8"/>
      <c r="H79" s="48"/>
      <c r="I79" s="48"/>
      <c r="J79" s="48"/>
      <c r="K79" s="48"/>
    </row>
    <row r="80" spans="1:11" x14ac:dyDescent="0.25">
      <c r="A80">
        <v>3201</v>
      </c>
      <c r="B80" t="s">
        <v>235</v>
      </c>
      <c r="C80" s="45">
        <v>0</v>
      </c>
      <c r="D80" s="8">
        <v>4904.72</v>
      </c>
      <c r="F80" s="16" t="s">
        <v>17</v>
      </c>
      <c r="H80" s="48"/>
      <c r="I80" s="48"/>
      <c r="J80" s="48"/>
      <c r="K80" s="49"/>
    </row>
    <row r="81" spans="1:11" x14ac:dyDescent="0.25">
      <c r="B81" t="s">
        <v>236</v>
      </c>
      <c r="C81" s="45">
        <v>0</v>
      </c>
      <c r="D81" s="8">
        <v>4904.72</v>
      </c>
      <c r="E81" s="8"/>
      <c r="H81" s="48"/>
      <c r="I81" s="48"/>
      <c r="J81" s="48"/>
      <c r="K81" s="49"/>
    </row>
    <row r="82" spans="1:11" x14ac:dyDescent="0.25">
      <c r="A82" t="s">
        <v>123</v>
      </c>
      <c r="C82" s="8"/>
      <c r="D82" s="8"/>
      <c r="E82" s="8"/>
      <c r="H82" s="48"/>
      <c r="I82" s="48"/>
      <c r="J82" s="48"/>
      <c r="K82" s="48"/>
    </row>
    <row r="83" spans="1:11" s="7" customFormat="1" x14ac:dyDescent="0.25">
      <c r="A83" t="s">
        <v>14</v>
      </c>
      <c r="B83"/>
      <c r="C83" s="8"/>
      <c r="D83" s="8"/>
      <c r="E83" s="10"/>
      <c r="H83" s="48"/>
      <c r="I83" s="48"/>
      <c r="J83" s="48"/>
      <c r="K83" s="48"/>
    </row>
    <row r="84" spans="1:11" x14ac:dyDescent="0.25">
      <c r="A84">
        <v>3302</v>
      </c>
      <c r="B84" t="s">
        <v>237</v>
      </c>
      <c r="C84" s="49">
        <v>28697.75</v>
      </c>
      <c r="D84" s="8">
        <v>26587.4</v>
      </c>
      <c r="E84" s="8"/>
      <c r="H84" s="48"/>
      <c r="I84" s="48"/>
      <c r="J84" s="49"/>
      <c r="K84" s="49"/>
    </row>
    <row r="85" spans="1:11" s="7" customFormat="1" x14ac:dyDescent="0.25">
      <c r="A85"/>
      <c r="B85" t="s">
        <v>128</v>
      </c>
      <c r="C85" s="8">
        <v>26587.4</v>
      </c>
      <c r="D85" s="8">
        <v>26587.4</v>
      </c>
      <c r="E85" s="10"/>
      <c r="H85" s="48"/>
      <c r="I85" s="48"/>
      <c r="J85" s="49"/>
      <c r="K85" s="49"/>
    </row>
    <row r="86" spans="1:11" s="7" customFormat="1" x14ac:dyDescent="0.25">
      <c r="A86" t="s">
        <v>129</v>
      </c>
      <c r="B86"/>
      <c r="C86" s="49">
        <v>28697.75</v>
      </c>
      <c r="D86" s="8">
        <v>31492.12</v>
      </c>
      <c r="E86" s="10"/>
      <c r="H86" s="48"/>
      <c r="I86" s="11"/>
      <c r="J86" s="14"/>
      <c r="K86" s="49"/>
    </row>
    <row r="87" spans="1:11" x14ac:dyDescent="0.25">
      <c r="B87" t="s">
        <v>130</v>
      </c>
      <c r="C87" s="49">
        <v>-154045.09</v>
      </c>
      <c r="D87" s="8">
        <v>-171617.65</v>
      </c>
      <c r="E87" s="7"/>
      <c r="H87" s="48"/>
      <c r="I87" s="48"/>
      <c r="J87" s="49"/>
      <c r="K87" s="49"/>
    </row>
    <row r="88" spans="1:11" x14ac:dyDescent="0.25">
      <c r="A88" t="s">
        <v>13</v>
      </c>
      <c r="C88" s="8"/>
      <c r="D88" s="8"/>
      <c r="E88" s="7"/>
      <c r="H88" s="48"/>
      <c r="I88" s="48"/>
      <c r="J88" s="49"/>
      <c r="K88" s="49"/>
    </row>
    <row r="89" spans="1:11" x14ac:dyDescent="0.25">
      <c r="A89" t="s">
        <v>131</v>
      </c>
      <c r="C89" s="8"/>
      <c r="D89" s="8"/>
      <c r="E89" s="7"/>
      <c r="H89" s="48"/>
      <c r="I89" s="48"/>
      <c r="J89" s="48"/>
      <c r="K89" s="48"/>
    </row>
    <row r="90" spans="1:11" x14ac:dyDescent="0.25">
      <c r="A90">
        <v>6000</v>
      </c>
      <c r="B90" t="s">
        <v>131</v>
      </c>
      <c r="C90" s="49">
        <v>104455.74</v>
      </c>
      <c r="D90" s="8">
        <v>108057.56</v>
      </c>
      <c r="E90" s="7"/>
      <c r="H90" s="48"/>
      <c r="I90" s="48"/>
      <c r="J90" s="48"/>
      <c r="K90" s="48"/>
    </row>
    <row r="91" spans="1:11" x14ac:dyDescent="0.25">
      <c r="B91" t="s">
        <v>240</v>
      </c>
      <c r="C91" s="49">
        <v>104455.74</v>
      </c>
      <c r="D91" s="8">
        <v>108057.56</v>
      </c>
      <c r="E91" s="7"/>
      <c r="H91" s="48"/>
      <c r="I91" s="48"/>
      <c r="J91" s="49"/>
      <c r="K91" s="49"/>
    </row>
    <row r="92" spans="1:11" x14ac:dyDescent="0.25">
      <c r="A92" s="48" t="s">
        <v>308</v>
      </c>
      <c r="B92" s="48"/>
      <c r="C92" s="48"/>
      <c r="E92" s="7"/>
      <c r="H92" s="48"/>
      <c r="I92" s="48"/>
      <c r="J92" s="49"/>
      <c r="K92" s="49"/>
    </row>
    <row r="93" spans="1:11" x14ac:dyDescent="0.25">
      <c r="A93" s="48">
        <v>6030</v>
      </c>
      <c r="B93" s="48" t="s">
        <v>308</v>
      </c>
      <c r="C93" s="48">
        <v>567.45000000000005</v>
      </c>
      <c r="D93" s="45">
        <v>0</v>
      </c>
      <c r="E93" s="7"/>
      <c r="H93" s="48"/>
      <c r="I93" s="48"/>
      <c r="J93" s="48"/>
      <c r="K93" s="48"/>
    </row>
    <row r="94" spans="1:11" x14ac:dyDescent="0.25">
      <c r="A94" s="48"/>
      <c r="B94" s="48" t="s">
        <v>309</v>
      </c>
      <c r="C94" s="48">
        <v>567.45000000000005</v>
      </c>
      <c r="D94" s="45">
        <v>0</v>
      </c>
      <c r="E94" s="7"/>
      <c r="H94" s="48"/>
      <c r="I94" s="48"/>
      <c r="J94" s="48"/>
      <c r="K94" s="48"/>
    </row>
    <row r="95" spans="1:11" x14ac:dyDescent="0.25">
      <c r="B95" t="s">
        <v>132</v>
      </c>
      <c r="C95" s="49">
        <v>-50156.800000000003</v>
      </c>
      <c r="D95" s="8">
        <v>-63560.09</v>
      </c>
      <c r="E95" s="7"/>
      <c r="H95" s="48"/>
      <c r="I95" s="48"/>
      <c r="J95" s="48"/>
      <c r="K95" s="48"/>
    </row>
    <row r="96" spans="1:11" x14ac:dyDescent="0.25">
      <c r="A96" t="s">
        <v>46</v>
      </c>
      <c r="C96" s="8"/>
      <c r="D96" s="8"/>
      <c r="E96" s="7"/>
      <c r="H96" s="48"/>
      <c r="I96" s="48"/>
      <c r="J96" s="49"/>
      <c r="K96" s="49"/>
    </row>
    <row r="97" spans="1:11" x14ac:dyDescent="0.25">
      <c r="A97" t="s">
        <v>133</v>
      </c>
      <c r="C97" s="8"/>
      <c r="D97" s="8"/>
      <c r="E97" s="7"/>
      <c r="H97" s="48"/>
      <c r="I97" s="48"/>
      <c r="J97" s="48"/>
      <c r="K97" s="48"/>
    </row>
    <row r="98" spans="1:11" x14ac:dyDescent="0.25">
      <c r="A98" t="s">
        <v>14</v>
      </c>
      <c r="C98" s="8"/>
      <c r="D98" s="8"/>
      <c r="E98" s="7"/>
      <c r="H98" s="48"/>
      <c r="I98" s="48"/>
      <c r="J98" s="48"/>
      <c r="K98" s="48"/>
    </row>
    <row r="99" spans="1:11" x14ac:dyDescent="0.25">
      <c r="A99">
        <v>4203</v>
      </c>
      <c r="B99" t="s">
        <v>134</v>
      </c>
      <c r="C99" s="49">
        <v>15228</v>
      </c>
      <c r="D99" s="8">
        <v>10138.5</v>
      </c>
      <c r="E99" s="7"/>
      <c r="H99" s="48"/>
      <c r="I99" s="48"/>
      <c r="J99" s="48"/>
      <c r="K99" s="48"/>
    </row>
    <row r="100" spans="1:11" x14ac:dyDescent="0.25">
      <c r="B100" t="s">
        <v>238</v>
      </c>
      <c r="C100" s="49">
        <v>15228</v>
      </c>
      <c r="D100" s="8">
        <v>10138.5</v>
      </c>
      <c r="E100" s="7"/>
      <c r="H100" s="48"/>
      <c r="I100" s="48"/>
      <c r="J100" s="49"/>
      <c r="K100" s="49"/>
    </row>
    <row r="101" spans="1:11" x14ac:dyDescent="0.25">
      <c r="A101" t="s">
        <v>15</v>
      </c>
      <c r="C101" s="8"/>
      <c r="D101" s="8"/>
      <c r="E101" s="7"/>
      <c r="H101" s="48"/>
      <c r="I101" s="48"/>
      <c r="J101" s="49"/>
      <c r="K101" s="49"/>
    </row>
    <row r="102" spans="1:11" x14ac:dyDescent="0.25">
      <c r="A102">
        <v>4240</v>
      </c>
      <c r="B102" t="s">
        <v>135</v>
      </c>
      <c r="C102" s="49">
        <v>8937.9</v>
      </c>
      <c r="D102" s="8">
        <v>8473.82</v>
      </c>
      <c r="E102" s="7"/>
      <c r="H102" s="48"/>
      <c r="I102" s="48"/>
      <c r="J102" s="48"/>
      <c r="K102" s="48"/>
    </row>
    <row r="103" spans="1:11" x14ac:dyDescent="0.25">
      <c r="A103">
        <v>4242</v>
      </c>
      <c r="B103" t="s">
        <v>241</v>
      </c>
      <c r="C103" s="48">
        <v>82.89</v>
      </c>
      <c r="D103" s="8">
        <v>616.08000000000004</v>
      </c>
      <c r="E103" s="7"/>
      <c r="H103" s="48"/>
      <c r="I103" s="48"/>
      <c r="J103" s="49"/>
      <c r="K103" s="49"/>
    </row>
    <row r="104" spans="1:11" x14ac:dyDescent="0.25">
      <c r="A104" s="48">
        <v>4243</v>
      </c>
      <c r="B104" s="48" t="s">
        <v>136</v>
      </c>
      <c r="C104" s="45">
        <v>62.7</v>
      </c>
      <c r="D104" s="49">
        <v>0</v>
      </c>
      <c r="E104" s="7"/>
      <c r="H104" s="48"/>
      <c r="I104" s="48"/>
      <c r="J104" s="48"/>
      <c r="K104" s="48"/>
    </row>
    <row r="105" spans="1:11" x14ac:dyDescent="0.25">
      <c r="B105" t="s">
        <v>239</v>
      </c>
      <c r="C105" s="49">
        <v>9083.49</v>
      </c>
      <c r="D105" s="8">
        <v>9089.9</v>
      </c>
      <c r="E105" s="7"/>
      <c r="H105" s="48"/>
      <c r="I105" s="48"/>
      <c r="J105" s="48"/>
      <c r="K105" s="48"/>
    </row>
    <row r="106" spans="1:11" s="7" customFormat="1" x14ac:dyDescent="0.25">
      <c r="A106"/>
      <c r="B106" t="s">
        <v>137</v>
      </c>
      <c r="C106" s="49">
        <v>6144.51</v>
      </c>
      <c r="D106" s="8">
        <v>1048.5999999999999</v>
      </c>
      <c r="H106" s="48"/>
      <c r="I106" s="48"/>
      <c r="J106" s="49"/>
      <c r="K106" s="49"/>
    </row>
    <row r="107" spans="1:11" x14ac:dyDescent="0.25">
      <c r="A107" t="s">
        <v>138</v>
      </c>
      <c r="C107" s="8"/>
      <c r="D107" s="8"/>
      <c r="E107" s="7"/>
      <c r="H107" s="48"/>
      <c r="I107" s="48"/>
      <c r="J107" s="49"/>
      <c r="K107" s="49"/>
    </row>
    <row r="108" spans="1:11" s="7" customFormat="1" x14ac:dyDescent="0.25">
      <c r="A108" t="s">
        <v>14</v>
      </c>
      <c r="B108"/>
      <c r="C108" s="8"/>
      <c r="D108" s="8"/>
      <c r="H108" s="48"/>
      <c r="I108" s="48"/>
      <c r="J108" s="48"/>
      <c r="K108" s="48"/>
    </row>
    <row r="109" spans="1:11" x14ac:dyDescent="0.25">
      <c r="A109">
        <v>6050</v>
      </c>
      <c r="B109" t="s">
        <v>139</v>
      </c>
      <c r="C109" s="49">
        <v>1530.46</v>
      </c>
      <c r="D109" s="8">
        <v>1420.31</v>
      </c>
      <c r="E109" s="48"/>
      <c r="F109" s="48"/>
      <c r="H109" s="48"/>
      <c r="I109" s="48"/>
      <c r="J109" s="48"/>
      <c r="K109" s="48"/>
    </row>
    <row r="110" spans="1:11" s="7" customFormat="1" x14ac:dyDescent="0.25">
      <c r="A110" s="48">
        <v>6090</v>
      </c>
      <c r="B110" s="48" t="s">
        <v>310</v>
      </c>
      <c r="C110" s="49">
        <v>8213.5</v>
      </c>
      <c r="D110" s="49">
        <v>0</v>
      </c>
      <c r="E110" s="48"/>
      <c r="F110" s="48" t="s">
        <v>17</v>
      </c>
      <c r="H110" s="48"/>
      <c r="I110" s="48"/>
      <c r="J110" s="49"/>
      <c r="K110" s="49"/>
    </row>
    <row r="111" spans="1:11" x14ac:dyDescent="0.25">
      <c r="B111" t="s">
        <v>238</v>
      </c>
      <c r="C111" s="49">
        <v>9743.9599999999991</v>
      </c>
      <c r="D111" s="8">
        <v>1420.31</v>
      </c>
      <c r="E111" s="48"/>
      <c r="F111" s="48"/>
      <c r="H111" s="48"/>
      <c r="I111" s="48"/>
      <c r="J111" s="49"/>
      <c r="K111" s="48"/>
    </row>
    <row r="112" spans="1:11" s="7" customFormat="1" x14ac:dyDescent="0.25">
      <c r="A112" t="s">
        <v>15</v>
      </c>
      <c r="B112"/>
      <c r="C112" s="8"/>
      <c r="D112" s="8"/>
      <c r="E112" s="48"/>
      <c r="F112" s="48"/>
      <c r="H112" s="48"/>
      <c r="I112" s="48"/>
      <c r="J112" s="49"/>
      <c r="K112" s="49"/>
    </row>
    <row r="113" spans="1:11" s="7" customFormat="1" x14ac:dyDescent="0.25">
      <c r="A113">
        <v>6120</v>
      </c>
      <c r="B113" t="s">
        <v>140</v>
      </c>
      <c r="C113" s="48">
        <v>463.56</v>
      </c>
      <c r="D113" s="8">
        <v>428.18</v>
      </c>
      <c r="E113" s="48"/>
      <c r="F113" s="48"/>
      <c r="H113" s="48"/>
      <c r="I113" s="48"/>
      <c r="J113" s="48"/>
      <c r="K113" s="48"/>
    </row>
    <row r="114" spans="1:11" s="7" customFormat="1" x14ac:dyDescent="0.25">
      <c r="A114">
        <v>6130</v>
      </c>
      <c r="B114" t="s">
        <v>141</v>
      </c>
      <c r="C114" s="48">
        <v>0.46</v>
      </c>
      <c r="D114" s="8">
        <v>21.13</v>
      </c>
      <c r="E114" s="48"/>
      <c r="F114" s="48"/>
      <c r="H114" s="48"/>
      <c r="I114" s="48"/>
      <c r="J114" s="48"/>
      <c r="K114" s="48"/>
    </row>
    <row r="115" spans="1:11" x14ac:dyDescent="0.25">
      <c r="B115" t="s">
        <v>239</v>
      </c>
      <c r="C115" s="48">
        <v>464.02</v>
      </c>
      <c r="D115" s="8">
        <v>449.31</v>
      </c>
      <c r="E115" s="48"/>
      <c r="F115" s="48"/>
      <c r="H115" s="48"/>
      <c r="I115" s="48"/>
      <c r="J115" s="48"/>
      <c r="K115" s="48"/>
    </row>
    <row r="116" spans="1:11" x14ac:dyDescent="0.25">
      <c r="B116" t="s">
        <v>142</v>
      </c>
      <c r="C116" s="49">
        <v>-9279.94</v>
      </c>
      <c r="D116" s="8">
        <v>-971</v>
      </c>
      <c r="E116" s="48"/>
      <c r="F116" s="48"/>
      <c r="H116" s="48"/>
      <c r="I116" s="48"/>
      <c r="J116" s="48"/>
      <c r="K116" s="48"/>
    </row>
    <row r="117" spans="1:11" x14ac:dyDescent="0.25">
      <c r="B117" t="s">
        <v>143</v>
      </c>
      <c r="C117" s="49">
        <v>15424.45</v>
      </c>
      <c r="D117" s="8">
        <v>2019.6</v>
      </c>
      <c r="E117" s="48"/>
      <c r="F117" s="48"/>
      <c r="H117" s="48"/>
      <c r="I117" s="48"/>
      <c r="J117" s="49"/>
      <c r="K117" s="48"/>
    </row>
    <row r="118" spans="1:11" x14ac:dyDescent="0.25">
      <c r="A118" t="s">
        <v>144</v>
      </c>
      <c r="C118" s="8"/>
      <c r="D118" s="8"/>
      <c r="E118" s="48"/>
      <c r="F118" s="48"/>
      <c r="H118" s="48"/>
      <c r="I118" s="48"/>
      <c r="J118" s="49"/>
      <c r="K118" s="49"/>
    </row>
    <row r="119" spans="1:11" x14ac:dyDescent="0.25">
      <c r="A119">
        <v>8000</v>
      </c>
      <c r="B119" t="s">
        <v>145</v>
      </c>
      <c r="C119" s="49">
        <v>7000</v>
      </c>
      <c r="D119" s="8">
        <v>7000</v>
      </c>
      <c r="E119" s="8"/>
      <c r="H119" s="48"/>
      <c r="I119" s="48"/>
      <c r="J119" s="48"/>
      <c r="K119" s="48"/>
    </row>
    <row r="120" spans="1:11" x14ac:dyDescent="0.25">
      <c r="A120">
        <v>8050</v>
      </c>
      <c r="B120" t="s">
        <v>146</v>
      </c>
      <c r="C120" s="49">
        <v>24388.560000000001</v>
      </c>
      <c r="D120" s="8">
        <v>19869.72</v>
      </c>
      <c r="E120" s="8"/>
      <c r="H120" s="48"/>
      <c r="I120" s="48"/>
      <c r="J120" s="49"/>
      <c r="K120" s="49"/>
    </row>
    <row r="121" spans="1:11" x14ac:dyDescent="0.25">
      <c r="A121">
        <v>8060</v>
      </c>
      <c r="B121" t="s">
        <v>147</v>
      </c>
      <c r="C121" s="49">
        <v>13000</v>
      </c>
      <c r="D121" s="8">
        <v>23000</v>
      </c>
      <c r="E121" s="8"/>
      <c r="H121" s="48"/>
      <c r="I121" s="48"/>
      <c r="J121" s="49"/>
      <c r="K121" s="49"/>
    </row>
    <row r="122" spans="1:11" s="7" customFormat="1" x14ac:dyDescent="0.25">
      <c r="A122"/>
      <c r="B122" t="s">
        <v>148</v>
      </c>
      <c r="C122" s="49">
        <v>44388.56</v>
      </c>
      <c r="D122" s="8">
        <v>49869.72</v>
      </c>
      <c r="E122" s="10"/>
      <c r="H122" s="48"/>
      <c r="I122" s="48"/>
      <c r="J122" s="49"/>
      <c r="K122" s="49"/>
    </row>
    <row r="123" spans="1:11" x14ac:dyDescent="0.25">
      <c r="B123" t="s">
        <v>149</v>
      </c>
      <c r="C123" s="49">
        <v>9656.2099999999991</v>
      </c>
      <c r="D123" s="8">
        <v>-11670.77</v>
      </c>
      <c r="E123" s="8"/>
      <c r="H123" s="48"/>
      <c r="I123" s="48"/>
      <c r="J123" s="49"/>
      <c r="K123" s="49"/>
    </row>
    <row r="124" spans="1:11" x14ac:dyDescent="0.25">
      <c r="B124" t="s">
        <v>242</v>
      </c>
      <c r="C124" s="49">
        <v>9656.2099999999991</v>
      </c>
      <c r="D124" s="8">
        <v>-11670.77</v>
      </c>
      <c r="E124" s="8"/>
      <c r="H124" s="48"/>
      <c r="I124" s="48"/>
      <c r="J124" s="49"/>
      <c r="K124" s="49"/>
    </row>
    <row r="125" spans="1:11" x14ac:dyDescent="0.25">
      <c r="H125" s="48"/>
      <c r="I125" s="48"/>
      <c r="J125" s="49"/>
      <c r="K125" s="49"/>
    </row>
    <row r="126" spans="1:11" x14ac:dyDescent="0.25">
      <c r="C126" s="8"/>
      <c r="D126" s="8"/>
      <c r="E126" s="8"/>
    </row>
    <row r="127" spans="1:11" x14ac:dyDescent="0.25">
      <c r="C127" s="8"/>
      <c r="D127" s="8"/>
      <c r="E127" s="8"/>
    </row>
    <row r="128" spans="1:11" x14ac:dyDescent="0.25">
      <c r="C128" s="8"/>
      <c r="D128" s="8"/>
      <c r="E128" s="8"/>
    </row>
    <row r="129" spans="1:5" x14ac:dyDescent="0.25">
      <c r="C129" s="8"/>
      <c r="D129" s="8"/>
      <c r="E129" s="8"/>
    </row>
    <row r="130" spans="1:5" x14ac:dyDescent="0.25">
      <c r="C130" s="8"/>
      <c r="D130" s="8"/>
      <c r="E130" s="8"/>
    </row>
    <row r="131" spans="1:5" x14ac:dyDescent="0.25">
      <c r="C131" s="8"/>
      <c r="D131" s="8"/>
      <c r="E131" s="8"/>
    </row>
    <row r="132" spans="1:5" x14ac:dyDescent="0.25">
      <c r="A132" s="7"/>
      <c r="C132" s="10"/>
      <c r="D132" s="10"/>
      <c r="E132" s="8"/>
    </row>
    <row r="133" spans="1:5" x14ac:dyDescent="0.25">
      <c r="C133" s="8"/>
      <c r="D133" s="8"/>
      <c r="E133" s="8"/>
    </row>
    <row r="134" spans="1:5" s="7" customFormat="1" x14ac:dyDescent="0.25">
      <c r="C134" s="10"/>
      <c r="D134" s="10"/>
      <c r="E134" s="10"/>
    </row>
    <row r="135" spans="1:5" x14ac:dyDescent="0.25">
      <c r="C135" s="8"/>
      <c r="D135" s="8"/>
      <c r="E135" s="8"/>
    </row>
    <row r="136" spans="1:5" x14ac:dyDescent="0.25">
      <c r="A136" s="7"/>
      <c r="C136" s="8"/>
      <c r="D136" s="8"/>
      <c r="E136" s="8"/>
    </row>
    <row r="137" spans="1:5" x14ac:dyDescent="0.25">
      <c r="A137" s="7"/>
      <c r="C137" s="8"/>
      <c r="D137" s="8"/>
      <c r="E137" s="8"/>
    </row>
    <row r="138" spans="1:5" x14ac:dyDescent="0.25">
      <c r="C138" s="8"/>
      <c r="D138" s="8"/>
      <c r="E138" s="8"/>
    </row>
    <row r="139" spans="1:5" x14ac:dyDescent="0.25">
      <c r="C139" s="8"/>
      <c r="D139" s="8"/>
      <c r="E139" s="8"/>
    </row>
    <row r="140" spans="1:5" x14ac:dyDescent="0.25">
      <c r="C140" s="8"/>
      <c r="D140" s="8"/>
      <c r="E140" s="8"/>
    </row>
    <row r="141" spans="1:5" s="7" customFormat="1" x14ac:dyDescent="0.25">
      <c r="C141" s="10"/>
      <c r="D141" s="10"/>
      <c r="E141" s="10"/>
    </row>
    <row r="142" spans="1:5" x14ac:dyDescent="0.25">
      <c r="C142" s="8"/>
      <c r="D142" s="8"/>
      <c r="E142" s="8"/>
    </row>
    <row r="143" spans="1:5" s="7" customFormat="1" x14ac:dyDescent="0.25">
      <c r="C143" s="10"/>
      <c r="D143" s="10"/>
    </row>
    <row r="144" spans="1:5" s="7" customFormat="1" x14ac:dyDescent="0.25"/>
    <row r="145" spans="3:4" s="7" customFormat="1" x14ac:dyDescent="0.25">
      <c r="C145" s="10"/>
      <c r="D145" s="10"/>
    </row>
  </sheetData>
  <pageMargins left="1.1445833333333333" right="0.7" top="0.75" bottom="0.75" header="0.3" footer="0.3"/>
  <pageSetup paperSize="9" scale="67" orientation="portrait" r:id="rId1"/>
  <rowBreaks count="1" manualBreakCount="1">
    <brk id="70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B289E590C4ECF4B93C4381BAD590571" ma:contentTypeVersion="12" ma:contentTypeDescription="Luo uusi asiakirja." ma:contentTypeScope="" ma:versionID="729ed5127740797a42a3280b2298b89c">
  <xsd:schema xmlns:xsd="http://www.w3.org/2001/XMLSchema" xmlns:xs="http://www.w3.org/2001/XMLSchema" xmlns:p="http://schemas.microsoft.com/office/2006/metadata/properties" xmlns:ns2="11d23c05-6a33-4762-aa77-d9e01615601a" xmlns:ns3="4294479d-35b8-4c1d-9b5a-3a8268c46f29" targetNamespace="http://schemas.microsoft.com/office/2006/metadata/properties" ma:root="true" ma:fieldsID="207569b1ac5f229c6654878222280a91" ns2:_="" ns3:_="">
    <xsd:import namespace="11d23c05-6a33-4762-aa77-d9e01615601a"/>
    <xsd:import namespace="4294479d-35b8-4c1d-9b5a-3a8268c46f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23c05-6a33-4762-aa77-d9e0161560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94479d-35b8-4c1d-9b5a-3a8268c46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EBCFB3-B027-461F-AE4D-3695B48139B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0F143C-71C1-4D33-8473-A0AF4F32CC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1D9DCB-3629-4959-B99D-21C2A3FCC4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5</vt:i4>
      </vt:variant>
    </vt:vector>
  </HeadingPairs>
  <TitlesOfParts>
    <vt:vector size="15" baseType="lpstr">
      <vt:lpstr>Otsikko</vt:lpstr>
      <vt:lpstr>Sisältö</vt:lpstr>
      <vt:lpstr>tuloslaskelma</vt:lpstr>
      <vt:lpstr>tase</vt:lpstr>
      <vt:lpstr>Liitetiedot</vt:lpstr>
      <vt:lpstr>Allekirjoitukset</vt:lpstr>
      <vt:lpstr>Luettelo</vt:lpstr>
      <vt:lpstr>Tase-erittelyt</vt:lpstr>
      <vt:lpstr>Tilikohtainen tuloslaskelma</vt:lpstr>
      <vt:lpstr>Tilikohtainen tase</vt:lpstr>
      <vt:lpstr>Liitetiedot!Tulostusalue</vt:lpstr>
      <vt:lpstr>tase!Tulostusalue</vt:lpstr>
      <vt:lpstr>'Tase-erittelyt'!Tulostusalue</vt:lpstr>
      <vt:lpstr>'Tilikohtainen tuloslaskelma'!Tulostusalue</vt:lpstr>
      <vt:lpstr>tuloslaskelma!Tulostusalue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Päivi Holopainen</dc:creator>
  <cp:lastModifiedBy>Mervi Karppanen</cp:lastModifiedBy>
  <cp:lastPrinted>2020-04-15T10:15:53Z</cp:lastPrinted>
  <dcterms:created xsi:type="dcterms:W3CDTF">2012-01-16T09:27:01Z</dcterms:created>
  <dcterms:modified xsi:type="dcterms:W3CDTF">2020-04-15T12:27:46Z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0x010100CB289E590C4ECF4B93C4381BAD590571</vt:lpwstr>
  </property>
</Properties>
</file>